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228" windowWidth="15120" windowHeight="8616" activeTab="0"/>
  </bookViews>
  <sheets>
    <sheet name="cumul-2000" sheetId="1" r:id="rId1"/>
  </sheets>
  <definedNames>
    <definedName name="_xlnm.Print_Area" localSheetId="0">'cumul-2000'!$A$1:$R$86</definedName>
  </definedNames>
  <calcPr fullCalcOnLoad="1"/>
</workbook>
</file>

<file path=xl/sharedStrings.xml><?xml version="1.0" encoding="utf-8"?>
<sst xmlns="http://schemas.openxmlformats.org/spreadsheetml/2006/main" count="265" uniqueCount="116">
  <si>
    <t>High</t>
  </si>
  <si>
    <t>H</t>
  </si>
  <si>
    <t>Game</t>
  </si>
  <si>
    <t>D</t>
  </si>
  <si>
    <t xml:space="preserve">  WEEKLY</t>
  </si>
  <si>
    <t xml:space="preserve">   CUMUL.</t>
  </si>
  <si>
    <t>RGR.</t>
  </si>
  <si>
    <t>POINTS</t>
  </si>
  <si>
    <t>Hi Pt. Games</t>
  </si>
  <si>
    <t>Rgr.</t>
  </si>
  <si>
    <t>C</t>
  </si>
  <si>
    <t>Rgrs</t>
  </si>
  <si>
    <t>Shoes</t>
  </si>
  <si>
    <t>%</t>
  </si>
  <si>
    <t>Wkly</t>
  </si>
  <si>
    <t>Cum</t>
  </si>
  <si>
    <t>Ave</t>
  </si>
  <si>
    <t>Scrtch</t>
  </si>
  <si>
    <t>Hdcp.</t>
  </si>
  <si>
    <t>W</t>
  </si>
  <si>
    <t>L</t>
  </si>
  <si>
    <t>P</t>
  </si>
  <si>
    <t>TEAM NO. 1</t>
  </si>
  <si>
    <t>Team Record</t>
  </si>
  <si>
    <t>TEAM NO. 2</t>
  </si>
  <si>
    <t>TEAM NO. 4</t>
  </si>
  <si>
    <t>PLACE</t>
  </si>
  <si>
    <t>TEAM</t>
  </si>
  <si>
    <t>FIRST</t>
  </si>
  <si>
    <t>SECOND</t>
  </si>
  <si>
    <t>THIRD</t>
  </si>
  <si>
    <t>FOURTH</t>
  </si>
  <si>
    <t>BEST INDIVIDUAL W/L RECORD</t>
  </si>
  <si>
    <t>HIGH HANDICAP GAME</t>
  </si>
  <si>
    <t>MOST POINTS - ONE NIGHT</t>
  </si>
  <si>
    <t>MOST POINTS ONE NIGHT - TEAM</t>
  </si>
  <si>
    <t>MOST RINGERS ONE NIGHT - TEAM</t>
  </si>
  <si>
    <t>MOST RINGERS  ONE NIGHT</t>
  </si>
  <si>
    <t>SUBSTITUTES</t>
  </si>
  <si>
    <t xml:space="preserve"> </t>
  </si>
  <si>
    <t>Hdcp. Game</t>
  </si>
  <si>
    <t>Scratch Game</t>
  </si>
  <si>
    <t>9 Games or More</t>
  </si>
  <si>
    <t>Ringer %</t>
  </si>
  <si>
    <t>Point Ave.</t>
  </si>
  <si>
    <t>High Game</t>
  </si>
  <si>
    <t>WON</t>
  </si>
  <si>
    <t>LOST</t>
  </si>
  <si>
    <t>MOST RINGERS-ONE GAME</t>
  </si>
  <si>
    <t>TEAM NO. 3</t>
  </si>
  <si>
    <t>SUB</t>
  </si>
  <si>
    <t>FORFEITS</t>
  </si>
  <si>
    <t>Tim Gilmore</t>
  </si>
  <si>
    <t>Dwain Arceneaux</t>
  </si>
  <si>
    <t>Randy Giroir</t>
  </si>
  <si>
    <t>Glenn Miller</t>
  </si>
  <si>
    <t>Clyde Landry</t>
  </si>
  <si>
    <t>Hilton Rhodes</t>
  </si>
  <si>
    <t>Tim Hayles</t>
  </si>
  <si>
    <t xml:space="preserve">               SUMMER LEAGUE STANDINGS.  </t>
  </si>
  <si>
    <t>Travis Bourdier</t>
  </si>
  <si>
    <t>Al Dodson</t>
  </si>
  <si>
    <t>Calvin Johnson</t>
  </si>
  <si>
    <t>Tyler Bourdier</t>
  </si>
  <si>
    <t>Mark Ordogne</t>
  </si>
  <si>
    <t>HGH SCRATCH POINT AVE.  -  30’</t>
  </si>
  <si>
    <t>HIGH INDIVIDUAL RINGER %   -  30’</t>
  </si>
  <si>
    <t>HIGH SCRATCH POINT AVE.  -  40’</t>
  </si>
  <si>
    <t>HIGH SCRATCH GAME  - 30’</t>
  </si>
  <si>
    <t>HIGH INDIVIDUAL RINGER %   -  40’</t>
  </si>
  <si>
    <t>HIGH SCRATCH GAME  - 40’</t>
  </si>
  <si>
    <t>HIGH GAME OVER AVE:</t>
  </si>
  <si>
    <t>Clay Canty</t>
  </si>
  <si>
    <t>Justin Morvant</t>
  </si>
  <si>
    <t>TEAM NO. 5</t>
  </si>
  <si>
    <t>TEAM NO. 6</t>
  </si>
  <si>
    <t>FREEDOM RINGERS</t>
  </si>
  <si>
    <t>Dale Pearce</t>
  </si>
  <si>
    <t>DRUNKEN GATORS</t>
  </si>
  <si>
    <t>Kevin Kinslow</t>
  </si>
  <si>
    <t>RING 'EM UP</t>
  </si>
  <si>
    <t>Angela Percle</t>
  </si>
  <si>
    <t>DOUBLE RINGERS</t>
  </si>
  <si>
    <t>TECHE MAFIA</t>
  </si>
  <si>
    <t>NO CHANCE</t>
  </si>
  <si>
    <t>Jim Guzdial</t>
  </si>
  <si>
    <t>Matt Strickland</t>
  </si>
  <si>
    <t>Ring 'Em Up</t>
  </si>
  <si>
    <t>No Chance</t>
  </si>
  <si>
    <t>Freedom Ringers</t>
  </si>
  <si>
    <t>FIFTH</t>
  </si>
  <si>
    <t>SIXTH</t>
  </si>
  <si>
    <t>Double Ringers</t>
  </si>
  <si>
    <t>Teche Mafia</t>
  </si>
  <si>
    <r>
      <t xml:space="preserve">Al Graham  </t>
    </r>
    <r>
      <rPr>
        <i/>
        <sz val="12"/>
        <color indexed="10"/>
        <rFont val="Book Antiqua"/>
        <family val="1"/>
      </rPr>
      <t>*</t>
    </r>
  </si>
  <si>
    <r>
      <t xml:space="preserve">Angela Percle </t>
    </r>
    <r>
      <rPr>
        <i/>
        <sz val="12"/>
        <color indexed="10"/>
        <rFont val="Book Antiqua"/>
        <family val="1"/>
      </rPr>
      <t xml:space="preserve"> *</t>
    </r>
  </si>
  <si>
    <r>
      <t>Tim Gilmore</t>
    </r>
    <r>
      <rPr>
        <i/>
        <sz val="12"/>
        <color indexed="10"/>
        <rFont val="Book Antiqua"/>
        <family val="1"/>
      </rPr>
      <t xml:space="preserve">  *</t>
    </r>
  </si>
  <si>
    <r>
      <t xml:space="preserve">Mary Guzdial  </t>
    </r>
    <r>
      <rPr>
        <i/>
        <sz val="12"/>
        <color indexed="10"/>
        <rFont val="Book Antiqua"/>
        <family val="1"/>
      </rPr>
      <t>*</t>
    </r>
  </si>
  <si>
    <r>
      <t xml:space="preserve">David Bourdier  </t>
    </r>
    <r>
      <rPr>
        <i/>
        <sz val="12"/>
        <color indexed="10"/>
        <rFont val="Book Antiqua"/>
        <family val="1"/>
      </rPr>
      <t>*</t>
    </r>
  </si>
  <si>
    <r>
      <t xml:space="preserve">Jimmy Percle  </t>
    </r>
    <r>
      <rPr>
        <i/>
        <sz val="12"/>
        <color indexed="10"/>
        <rFont val="Book Antiqua"/>
        <family val="1"/>
      </rPr>
      <t>*</t>
    </r>
  </si>
  <si>
    <t>Jimmy Percle</t>
  </si>
  <si>
    <t>Jimmy Percle, Clyde Landry</t>
  </si>
  <si>
    <r>
      <t xml:space="preserve">Yvette Falgout </t>
    </r>
    <r>
      <rPr>
        <i/>
        <sz val="12"/>
        <color indexed="10"/>
        <rFont val="Book Antiqua"/>
        <family val="1"/>
      </rPr>
      <t xml:space="preserve"> *     </t>
    </r>
    <r>
      <rPr>
        <i/>
        <sz val="12"/>
        <color indexed="62"/>
        <rFont val="Book Antiqua"/>
        <family val="1"/>
      </rPr>
      <t>*</t>
    </r>
  </si>
  <si>
    <r>
      <t xml:space="preserve">Dwain Arceneaux    </t>
    </r>
    <r>
      <rPr>
        <i/>
        <sz val="12"/>
        <color indexed="62"/>
        <rFont val="Book Antiqua"/>
        <family val="1"/>
      </rPr>
      <t>*</t>
    </r>
  </si>
  <si>
    <r>
      <t xml:space="preserve">Craig Rink            </t>
    </r>
    <r>
      <rPr>
        <i/>
        <sz val="12"/>
        <color indexed="62"/>
        <rFont val="Book Antiqua"/>
        <family val="1"/>
      </rPr>
      <t xml:space="preserve"> *</t>
    </r>
  </si>
  <si>
    <t>Warren Raymond      *</t>
  </si>
  <si>
    <t>Drunken Ringers</t>
  </si>
  <si>
    <t>Al Dodson, Angela Percle</t>
  </si>
  <si>
    <t>D Arceneaux, R Giroir</t>
  </si>
  <si>
    <t>M Guzdial, A Percle</t>
  </si>
  <si>
    <r>
      <t xml:space="preserve">Al Dodson   </t>
    </r>
    <r>
      <rPr>
        <i/>
        <sz val="12"/>
        <color indexed="10"/>
        <rFont val="Book Antiqua"/>
        <family val="1"/>
      </rPr>
      <t>*</t>
    </r>
  </si>
  <si>
    <t>Brandon Brunet</t>
  </si>
  <si>
    <t>AFTER WEEK 8</t>
  </si>
  <si>
    <t>D Arceneaux, G Miller, M Guzdial</t>
  </si>
  <si>
    <t>D Arceneaux, Al Dodson</t>
  </si>
  <si>
    <t>Jimmy Percle, Tim Gilmore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</si>
</sst>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0.0"/>
    <numFmt numFmtId="166" formatCode="00.0\ %"/>
    <numFmt numFmtId="167" formatCode="0.0"/>
    <numFmt numFmtId="168" formatCode="00"/>
    <numFmt numFmtId="169" formatCode="0.0%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12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i/>
      <sz val="11"/>
      <name val="Geneva"/>
      <family val="0"/>
    </font>
    <font>
      <i/>
      <sz val="11"/>
      <name val="Geneva"/>
      <family val="0"/>
    </font>
    <font>
      <b/>
      <i/>
      <sz val="12"/>
      <name val="Geneva"/>
      <family val="0"/>
    </font>
    <font>
      <b/>
      <i/>
      <sz val="8"/>
      <name val="Geneva"/>
      <family val="0"/>
    </font>
    <font>
      <i/>
      <sz val="9"/>
      <name val="Geneva"/>
      <family val="0"/>
    </font>
    <font>
      <b/>
      <i/>
      <sz val="12"/>
      <name val="Book Antiqua"/>
      <family val="1"/>
    </font>
    <font>
      <b/>
      <i/>
      <sz val="11"/>
      <name val="Book Antiqua"/>
      <family val="1"/>
    </font>
    <font>
      <i/>
      <sz val="11"/>
      <name val="Book Antiqua"/>
      <family val="1"/>
    </font>
    <font>
      <b/>
      <sz val="11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i/>
      <sz val="12"/>
      <name val="Book Antiqua"/>
      <family val="1"/>
    </font>
    <font>
      <sz val="14"/>
      <name val="Geneva"/>
      <family val="0"/>
    </font>
    <font>
      <b/>
      <i/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i/>
      <sz val="12"/>
      <color indexed="10"/>
      <name val="Geneva"/>
      <family val="0"/>
    </font>
    <font>
      <sz val="16"/>
      <name val="Geneva"/>
      <family val="0"/>
    </font>
    <font>
      <sz val="12"/>
      <name val="Book Antiqua"/>
      <family val="1"/>
    </font>
    <font>
      <i/>
      <sz val="12"/>
      <color indexed="10"/>
      <name val="Book Antiqua"/>
      <family val="1"/>
    </font>
    <font>
      <i/>
      <sz val="12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3" borderId="17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165" fontId="9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15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horizontal="left"/>
    </xf>
    <xf numFmtId="0" fontId="17" fillId="33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9" fontId="15" fillId="0" borderId="0" xfId="59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left"/>
    </xf>
    <xf numFmtId="164" fontId="6" fillId="0" borderId="26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164" fontId="8" fillId="33" borderId="31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9" fontId="15" fillId="0" borderId="13" xfId="59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10" fillId="33" borderId="33" xfId="0" applyFont="1" applyFill="1" applyBorder="1" applyAlignment="1">
      <alignment horizontal="left"/>
    </xf>
    <xf numFmtId="0" fontId="19" fillId="33" borderId="34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64" fontId="8" fillId="33" borderId="35" xfId="0" applyNumberFormat="1" applyFont="1" applyFill="1" applyBorder="1" applyAlignment="1">
      <alignment horizontal="center"/>
    </xf>
    <xf numFmtId="0" fontId="19" fillId="33" borderId="34" xfId="0" applyFont="1" applyFill="1" applyBorder="1" applyAlignment="1">
      <alignment/>
    </xf>
    <xf numFmtId="0" fontId="9" fillId="33" borderId="34" xfId="0" applyFont="1" applyFill="1" applyBorder="1" applyAlignment="1">
      <alignment horizontal="left"/>
    </xf>
    <xf numFmtId="0" fontId="7" fillId="33" borderId="34" xfId="0" applyFont="1" applyFill="1" applyBorder="1" applyAlignment="1">
      <alignment/>
    </xf>
    <xf numFmtId="0" fontId="27" fillId="0" borderId="36" xfId="0" applyFont="1" applyFill="1" applyBorder="1" applyAlignment="1">
      <alignment horizontal="left"/>
    </xf>
    <xf numFmtId="1" fontId="10" fillId="0" borderId="37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 horizontal="left"/>
    </xf>
    <xf numFmtId="0" fontId="27" fillId="0" borderId="38" xfId="0" applyFont="1" applyBorder="1" applyAlignment="1">
      <alignment/>
    </xf>
    <xf numFmtId="0" fontId="10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7" fontId="1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9" fontId="15" fillId="0" borderId="40" xfId="59" applyFont="1" applyFill="1" applyBorder="1" applyAlignment="1">
      <alignment horizontal="center"/>
    </xf>
    <xf numFmtId="165" fontId="10" fillId="0" borderId="40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left"/>
    </xf>
    <xf numFmtId="165" fontId="16" fillId="0" borderId="4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1" fontId="5" fillId="0" borderId="43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165" fontId="11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1" fontId="1" fillId="0" borderId="4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65" fontId="6" fillId="0" borderId="43" xfId="0" applyNumberFormat="1" applyFont="1" applyFill="1" applyBorder="1" applyAlignment="1">
      <alignment horizontal="center"/>
    </xf>
    <xf numFmtId="9" fontId="15" fillId="0" borderId="43" xfId="59" applyFont="1" applyFill="1" applyBorder="1" applyAlignment="1">
      <alignment horizontal="center"/>
    </xf>
    <xf numFmtId="165" fontId="11" fillId="0" borderId="43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167" fontId="10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167" fontId="10" fillId="0" borderId="21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9" fontId="15" fillId="0" borderId="13" xfId="59" applyFont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165" fontId="11" fillId="0" borderId="13" xfId="0" applyNumberFormat="1" applyFont="1" applyFill="1" applyBorder="1" applyAlignment="1">
      <alignment/>
    </xf>
    <xf numFmtId="0" fontId="27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0" fontId="15" fillId="34" borderId="25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27" fillId="0" borderId="45" xfId="0" applyFont="1" applyBorder="1" applyAlignment="1">
      <alignment horizontal="center"/>
    </xf>
    <xf numFmtId="0" fontId="27" fillId="0" borderId="46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center"/>
    </xf>
    <xf numFmtId="0" fontId="21" fillId="0" borderId="46" xfId="0" applyFont="1" applyBorder="1" applyAlignment="1">
      <alignment/>
    </xf>
    <xf numFmtId="164" fontId="20" fillId="0" borderId="46" xfId="0" applyNumberFormat="1" applyFont="1" applyFill="1" applyBorder="1" applyAlignment="1">
      <alignment horizontal="center"/>
    </xf>
    <xf numFmtId="167" fontId="20" fillId="0" borderId="43" xfId="0" applyNumberFormat="1" applyFont="1" applyBorder="1" applyAlignment="1">
      <alignment horizontal="center"/>
    </xf>
    <xf numFmtId="165" fontId="20" fillId="0" borderId="44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167" fontId="20" fillId="0" borderId="44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1" fillId="0" borderId="47" xfId="0" applyFont="1" applyFill="1" applyBorder="1" applyAlignment="1">
      <alignment horizontal="center"/>
    </xf>
    <xf numFmtId="164" fontId="21" fillId="0" borderId="47" xfId="0" applyNumberFormat="1" applyFont="1" applyFill="1" applyBorder="1" applyAlignment="1">
      <alignment horizontal="center"/>
    </xf>
    <xf numFmtId="167" fontId="20" fillId="0" borderId="13" xfId="0" applyNumberFormat="1" applyFont="1" applyBorder="1" applyAlignment="1">
      <alignment horizontal="center"/>
    </xf>
    <xf numFmtId="165" fontId="20" fillId="0" borderId="37" xfId="0" applyNumberFormat="1" applyFont="1" applyFill="1" applyBorder="1" applyAlignment="1">
      <alignment horizontal="center"/>
    </xf>
    <xf numFmtId="0" fontId="11" fillId="0" borderId="47" xfId="0" applyFont="1" applyBorder="1" applyAlignment="1">
      <alignment/>
    </xf>
    <xf numFmtId="0" fontId="27" fillId="0" borderId="50" xfId="0" applyFont="1" applyFill="1" applyBorder="1" applyAlignment="1">
      <alignment horizontal="left"/>
    </xf>
    <xf numFmtId="0" fontId="22" fillId="0" borderId="47" xfId="0" applyFont="1" applyBorder="1" applyAlignment="1">
      <alignment/>
    </xf>
    <xf numFmtId="0" fontId="22" fillId="0" borderId="47" xfId="0" applyFont="1" applyFill="1" applyBorder="1" applyAlignment="1">
      <alignment horizontal="center"/>
    </xf>
    <xf numFmtId="0" fontId="25" fillId="0" borderId="47" xfId="0" applyFont="1" applyBorder="1" applyAlignment="1">
      <alignment/>
    </xf>
    <xf numFmtId="0" fontId="21" fillId="0" borderId="47" xfId="0" applyFont="1" applyBorder="1" applyAlignment="1">
      <alignment/>
    </xf>
    <xf numFmtId="165" fontId="22" fillId="0" borderId="47" xfId="0" applyNumberFormat="1" applyFont="1" applyFill="1" applyBorder="1" applyAlignment="1">
      <alignment horizontal="center"/>
    </xf>
    <xf numFmtId="167" fontId="20" fillId="0" borderId="37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7" fillId="0" borderId="51" xfId="0" applyFont="1" applyFill="1" applyBorder="1" applyAlignment="1">
      <alignment horizontal="left"/>
    </xf>
    <xf numFmtId="0" fontId="22" fillId="0" borderId="52" xfId="0" applyFont="1" applyBorder="1" applyAlignment="1">
      <alignment/>
    </xf>
    <xf numFmtId="0" fontId="0" fillId="0" borderId="52" xfId="0" applyFont="1" applyBorder="1" applyAlignment="1">
      <alignment/>
    </xf>
    <xf numFmtId="0" fontId="22" fillId="0" borderId="52" xfId="0" applyFont="1" applyFill="1" applyBorder="1" applyAlignment="1">
      <alignment horizontal="center"/>
    </xf>
    <xf numFmtId="0" fontId="25" fillId="0" borderId="52" xfId="0" applyFont="1" applyBorder="1" applyAlignment="1">
      <alignment/>
    </xf>
    <xf numFmtId="0" fontId="21" fillId="0" borderId="52" xfId="0" applyFont="1" applyBorder="1" applyAlignment="1">
      <alignment/>
    </xf>
    <xf numFmtId="165" fontId="22" fillId="0" borderId="52" xfId="0" applyNumberFormat="1" applyFont="1" applyFill="1" applyBorder="1" applyAlignment="1">
      <alignment horizontal="center"/>
    </xf>
    <xf numFmtId="167" fontId="20" fillId="0" borderId="41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left"/>
    </xf>
    <xf numFmtId="0" fontId="11" fillId="34" borderId="25" xfId="0" applyFont="1" applyFill="1" applyBorder="1" applyAlignment="1">
      <alignment horizontal="center"/>
    </xf>
    <xf numFmtId="0" fontId="11" fillId="34" borderId="31" xfId="0" applyFont="1" applyFill="1" applyBorder="1" applyAlignment="1">
      <alignment/>
    </xf>
    <xf numFmtId="0" fontId="21" fillId="0" borderId="47" xfId="0" applyFont="1" applyFill="1" applyBorder="1" applyAlignment="1">
      <alignment horizontal="left"/>
    </xf>
    <xf numFmtId="0" fontId="27" fillId="0" borderId="53" xfId="0" applyFont="1" applyFill="1" applyBorder="1" applyAlignment="1">
      <alignment horizontal="center"/>
    </xf>
    <xf numFmtId="0" fontId="27" fillId="0" borderId="52" xfId="0" applyFont="1" applyBorder="1" applyAlignment="1">
      <alignment/>
    </xf>
    <xf numFmtId="0" fontId="21" fillId="0" borderId="52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center"/>
    </xf>
    <xf numFmtId="164" fontId="21" fillId="0" borderId="52" xfId="0" applyNumberFormat="1" applyFont="1" applyFill="1" applyBorder="1" applyAlignment="1">
      <alignment horizontal="center"/>
    </xf>
    <xf numFmtId="167" fontId="20" fillId="0" borderId="40" xfId="0" applyNumberFormat="1" applyFont="1" applyBorder="1" applyAlignment="1">
      <alignment horizontal="center"/>
    </xf>
    <xf numFmtId="165" fontId="20" fillId="0" borderId="41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7" fillId="0" borderId="54" xfId="0" applyFont="1" applyBorder="1" applyAlignment="1">
      <alignment horizontal="center"/>
    </xf>
    <xf numFmtId="0" fontId="27" fillId="0" borderId="55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55" xfId="0" applyFont="1" applyBorder="1" applyAlignment="1">
      <alignment/>
    </xf>
    <xf numFmtId="0" fontId="21" fillId="0" borderId="55" xfId="0" applyFont="1" applyFill="1" applyBorder="1" applyAlignment="1">
      <alignment horizontal="center"/>
    </xf>
    <xf numFmtId="164" fontId="21" fillId="0" borderId="55" xfId="0" applyNumberFormat="1" applyFont="1" applyFill="1" applyBorder="1" applyAlignment="1">
      <alignment horizontal="center"/>
    </xf>
    <xf numFmtId="167" fontId="20" fillId="0" borderId="55" xfId="0" applyNumberFormat="1" applyFont="1" applyBorder="1" applyAlignment="1">
      <alignment horizontal="center"/>
    </xf>
    <xf numFmtId="165" fontId="20" fillId="0" borderId="56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/>
    </xf>
    <xf numFmtId="0" fontId="27" fillId="0" borderId="50" xfId="0" applyFont="1" applyFill="1" applyBorder="1" applyAlignment="1">
      <alignment horizontal="center"/>
    </xf>
    <xf numFmtId="167" fontId="20" fillId="0" borderId="47" xfId="0" applyNumberFormat="1" applyFont="1" applyBorder="1" applyAlignment="1">
      <alignment horizontal="center"/>
    </xf>
    <xf numFmtId="165" fontId="20" fillId="0" borderId="57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27" fillId="0" borderId="47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5" fillId="0" borderId="52" xfId="0" applyFont="1" applyFill="1" applyBorder="1" applyAlignment="1">
      <alignment horizontal="center"/>
    </xf>
    <xf numFmtId="164" fontId="14" fillId="0" borderId="52" xfId="0" applyNumberFormat="1" applyFont="1" applyFill="1" applyBorder="1" applyAlignment="1">
      <alignment horizontal="center"/>
    </xf>
    <xf numFmtId="167" fontId="10" fillId="0" borderId="52" xfId="0" applyNumberFormat="1" applyFont="1" applyBorder="1" applyAlignment="1">
      <alignment horizontal="center"/>
    </xf>
    <xf numFmtId="165" fontId="10" fillId="0" borderId="58" xfId="0" applyNumberFormat="1" applyFont="1" applyFill="1" applyBorder="1" applyAlignment="1">
      <alignment horizontal="center"/>
    </xf>
    <xf numFmtId="165" fontId="10" fillId="0" borderId="47" xfId="0" applyNumberFormat="1" applyFont="1" applyFill="1" applyBorder="1" applyAlignment="1">
      <alignment horizontal="center"/>
    </xf>
    <xf numFmtId="0" fontId="9" fillId="34" borderId="59" xfId="0" applyFont="1" applyFill="1" applyBorder="1" applyAlignment="1">
      <alignment horizontal="left"/>
    </xf>
    <xf numFmtId="0" fontId="4" fillId="34" borderId="60" xfId="0" applyFont="1" applyFill="1" applyBorder="1" applyAlignment="1">
      <alignment/>
    </xf>
    <xf numFmtId="0" fontId="4" fillId="34" borderId="60" xfId="0" applyFont="1" applyFill="1" applyBorder="1" applyAlignment="1">
      <alignment horizontal="left"/>
    </xf>
    <xf numFmtId="0" fontId="4" fillId="34" borderId="61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center"/>
    </xf>
    <xf numFmtId="165" fontId="9" fillId="0" borderId="47" xfId="0" applyNumberFormat="1" applyFont="1" applyFill="1" applyBorder="1" applyAlignment="1">
      <alignment horizontal="center"/>
    </xf>
    <xf numFmtId="0" fontId="27" fillId="0" borderId="54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164" fontId="22" fillId="0" borderId="46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168" fontId="20" fillId="0" borderId="44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64" fontId="26" fillId="0" borderId="47" xfId="0" applyNumberFormat="1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168" fontId="20" fillId="0" borderId="37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167" fontId="10" fillId="34" borderId="15" xfId="0" applyNumberFormat="1" applyFont="1" applyFill="1" applyBorder="1" applyAlignment="1">
      <alignment/>
    </xf>
    <xf numFmtId="1" fontId="9" fillId="34" borderId="21" xfId="0" applyNumberFormat="1" applyFont="1" applyFill="1" applyBorder="1" applyAlignment="1">
      <alignment horizontal="center"/>
    </xf>
    <xf numFmtId="0" fontId="11" fillId="34" borderId="25" xfId="0" applyFont="1" applyFill="1" applyBorder="1" applyAlignment="1">
      <alignment horizontal="left"/>
    </xf>
    <xf numFmtId="0" fontId="11" fillId="34" borderId="31" xfId="0" applyFont="1" applyFill="1" applyBorder="1" applyAlignment="1">
      <alignment horizontal="center"/>
    </xf>
    <xf numFmtId="0" fontId="25" fillId="0" borderId="46" xfId="0" applyFont="1" applyBorder="1" applyAlignment="1">
      <alignment horizontal="left"/>
    </xf>
    <xf numFmtId="0" fontId="24" fillId="0" borderId="46" xfId="0" applyFont="1" applyFill="1" applyBorder="1" applyAlignment="1">
      <alignment horizontal="center"/>
    </xf>
    <xf numFmtId="167" fontId="20" fillId="0" borderId="43" xfId="0" applyNumberFormat="1" applyFont="1" applyFill="1" applyBorder="1" applyAlignment="1">
      <alignment horizontal="center"/>
    </xf>
    <xf numFmtId="165" fontId="20" fillId="0" borderId="63" xfId="0" applyNumberFormat="1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10" fillId="0" borderId="52" xfId="0" applyFont="1" applyBorder="1" applyAlignment="1">
      <alignment horizontal="center"/>
    </xf>
    <xf numFmtId="1" fontId="20" fillId="0" borderId="41" xfId="0" applyNumberFormat="1" applyFont="1" applyFill="1" applyBorder="1" applyAlignment="1">
      <alignment horizontal="center"/>
    </xf>
    <xf numFmtId="0" fontId="24" fillId="0" borderId="46" xfId="0" applyFont="1" applyBorder="1" applyAlignment="1">
      <alignment/>
    </xf>
    <xf numFmtId="0" fontId="25" fillId="0" borderId="47" xfId="0" applyFont="1" applyBorder="1" applyAlignment="1">
      <alignment horizontal="left"/>
    </xf>
    <xf numFmtId="0" fontId="25" fillId="0" borderId="47" xfId="0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5" fontId="20" fillId="0" borderId="64" xfId="0" applyNumberFormat="1" applyFont="1" applyFill="1" applyBorder="1" applyAlignment="1">
      <alignment horizontal="center"/>
    </xf>
    <xf numFmtId="164" fontId="22" fillId="0" borderId="47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7" fillId="0" borderId="50" xfId="0" applyFont="1" applyBorder="1" applyAlignment="1">
      <alignment/>
    </xf>
    <xf numFmtId="167" fontId="22" fillId="0" borderId="47" xfId="0" applyNumberFormat="1" applyFont="1" applyFill="1" applyBorder="1" applyAlignment="1">
      <alignment horizontal="center"/>
    </xf>
    <xf numFmtId="0" fontId="33" fillId="0" borderId="52" xfId="0" applyFont="1" applyBorder="1" applyAlignment="1">
      <alignment horizontal="left"/>
    </xf>
    <xf numFmtId="0" fontId="33" fillId="0" borderId="52" xfId="0" applyFont="1" applyFill="1" applyBorder="1" applyAlignment="1">
      <alignment horizontal="center"/>
    </xf>
    <xf numFmtId="167" fontId="20" fillId="0" borderId="40" xfId="0" applyNumberFormat="1" applyFont="1" applyFill="1" applyBorder="1" applyAlignment="1">
      <alignment horizontal="center"/>
    </xf>
    <xf numFmtId="165" fontId="20" fillId="0" borderId="65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/>
    </xf>
    <xf numFmtId="0" fontId="25" fillId="0" borderId="52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9" fillId="34" borderId="59" xfId="0" applyFont="1" applyFill="1" applyBorder="1" applyAlignment="1">
      <alignment/>
    </xf>
    <xf numFmtId="0" fontId="11" fillId="34" borderId="60" xfId="0" applyFont="1" applyFill="1" applyBorder="1" applyAlignment="1">
      <alignment/>
    </xf>
    <xf numFmtId="0" fontId="15" fillId="34" borderId="60" xfId="0" applyFont="1" applyFill="1" applyBorder="1" applyAlignment="1">
      <alignment/>
    </xf>
    <xf numFmtId="2" fontId="1" fillId="34" borderId="61" xfId="0" applyNumberFormat="1" applyFont="1" applyFill="1" applyBorder="1" applyAlignment="1">
      <alignment horizontal="center"/>
    </xf>
    <xf numFmtId="1" fontId="10" fillId="34" borderId="31" xfId="0" applyNumberFormat="1" applyFont="1" applyFill="1" applyBorder="1" applyAlignment="1">
      <alignment horizontal="center"/>
    </xf>
    <xf numFmtId="0" fontId="25" fillId="0" borderId="46" xfId="0" applyFont="1" applyFill="1" applyBorder="1" applyAlignment="1">
      <alignment/>
    </xf>
    <xf numFmtId="1" fontId="20" fillId="0" borderId="44" xfId="0" applyNumberFormat="1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51" xfId="0" applyFont="1" applyBorder="1" applyAlignment="1">
      <alignment/>
    </xf>
    <xf numFmtId="0" fontId="22" fillId="0" borderId="52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164" fontId="22" fillId="0" borderId="52" xfId="0" applyNumberFormat="1" applyFont="1" applyFill="1" applyBorder="1" applyAlignment="1">
      <alignment horizontal="center"/>
    </xf>
    <xf numFmtId="0" fontId="27" fillId="0" borderId="54" xfId="0" applyFont="1" applyBorder="1" applyAlignment="1">
      <alignment horizontal="left"/>
    </xf>
    <xf numFmtId="0" fontId="25" fillId="0" borderId="55" xfId="0" applyFont="1" applyBorder="1" applyAlignment="1">
      <alignment/>
    </xf>
    <xf numFmtId="0" fontId="27" fillId="0" borderId="55" xfId="0" applyFont="1" applyBorder="1" applyAlignment="1">
      <alignment horizontal="center"/>
    </xf>
    <xf numFmtId="167" fontId="20" fillId="0" borderId="62" xfId="0" applyNumberFormat="1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164" fontId="26" fillId="0" borderId="52" xfId="0" applyNumberFormat="1" applyFont="1" applyFill="1" applyBorder="1" applyAlignment="1">
      <alignment horizontal="center"/>
    </xf>
    <xf numFmtId="165" fontId="23" fillId="0" borderId="4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5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9" fontId="15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9" fontId="15" fillId="0" borderId="40" xfId="59" applyFont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72</xdr:row>
      <xdr:rowOff>190500</xdr:rowOff>
    </xdr:from>
    <xdr:to>
      <xdr:col>30</xdr:col>
      <xdr:colOff>371475</xdr:colOff>
      <xdr:row>72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0010775" y="14878050"/>
          <a:ext cx="887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104775</xdr:colOff>
      <xdr:row>72</xdr:row>
      <xdr:rowOff>142875</xdr:rowOff>
    </xdr:from>
    <xdr:to>
      <xdr:col>30</xdr:col>
      <xdr:colOff>200025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9934575" y="148304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28575</xdr:colOff>
      <xdr:row>72</xdr:row>
      <xdr:rowOff>123825</xdr:rowOff>
    </xdr:from>
    <xdr:to>
      <xdr:col>30</xdr:col>
      <xdr:colOff>114300</xdr:colOff>
      <xdr:row>72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9858375" y="14811375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180975</xdr:colOff>
      <xdr:row>72</xdr:row>
      <xdr:rowOff>200025</xdr:rowOff>
    </xdr:from>
    <xdr:to>
      <xdr:col>30</xdr:col>
      <xdr:colOff>276225</xdr:colOff>
      <xdr:row>72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0010775" y="148875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161925</xdr:colOff>
      <xdr:row>73</xdr:row>
      <xdr:rowOff>38100</xdr:rowOff>
    </xdr:from>
    <xdr:to>
      <xdr:col>30</xdr:col>
      <xdr:colOff>266700</xdr:colOff>
      <xdr:row>73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9991725" y="149352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133350</xdr:colOff>
      <xdr:row>73</xdr:row>
      <xdr:rowOff>0</xdr:rowOff>
    </xdr:from>
    <xdr:to>
      <xdr:col>30</xdr:col>
      <xdr:colOff>228600</xdr:colOff>
      <xdr:row>73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963150" y="148971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257175</xdr:colOff>
      <xdr:row>72</xdr:row>
      <xdr:rowOff>190500</xdr:rowOff>
    </xdr:from>
    <xdr:to>
      <xdr:col>30</xdr:col>
      <xdr:colOff>361950</xdr:colOff>
      <xdr:row>72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10086975" y="1487805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209550</xdr:colOff>
      <xdr:row>72</xdr:row>
      <xdr:rowOff>190500</xdr:rowOff>
    </xdr:from>
    <xdr:to>
      <xdr:col>30</xdr:col>
      <xdr:colOff>304800</xdr:colOff>
      <xdr:row>72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10039350" y="1487805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47625</xdr:colOff>
      <xdr:row>73</xdr:row>
      <xdr:rowOff>19050</xdr:rowOff>
    </xdr:from>
    <xdr:to>
      <xdr:col>30</xdr:col>
      <xdr:colOff>152400</xdr:colOff>
      <xdr:row>73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9877425" y="1491615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152400</xdr:colOff>
      <xdr:row>73</xdr:row>
      <xdr:rowOff>19050</xdr:rowOff>
    </xdr:from>
    <xdr:to>
      <xdr:col>30</xdr:col>
      <xdr:colOff>257175</xdr:colOff>
      <xdr:row>73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9982200" y="1491615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257175</xdr:colOff>
      <xdr:row>72</xdr:row>
      <xdr:rowOff>190500</xdr:rowOff>
    </xdr:from>
    <xdr:to>
      <xdr:col>30</xdr:col>
      <xdr:colOff>352425</xdr:colOff>
      <xdr:row>72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10086975" y="1487805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228600</xdr:colOff>
      <xdr:row>72</xdr:row>
      <xdr:rowOff>95250</xdr:rowOff>
    </xdr:from>
    <xdr:to>
      <xdr:col>30</xdr:col>
      <xdr:colOff>333375</xdr:colOff>
      <xdr:row>72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0058400" y="147828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228600</xdr:colOff>
      <xdr:row>73</xdr:row>
      <xdr:rowOff>76200</xdr:rowOff>
    </xdr:from>
    <xdr:to>
      <xdr:col>30</xdr:col>
      <xdr:colOff>333375</xdr:colOff>
      <xdr:row>73</xdr:row>
      <xdr:rowOff>76200</xdr:rowOff>
    </xdr:to>
    <xdr:sp>
      <xdr:nvSpPr>
        <xdr:cNvPr id="13" name="Rectangle 13"/>
        <xdr:cNvSpPr>
          <a:spLocks/>
        </xdr:cNvSpPr>
      </xdr:nvSpPr>
      <xdr:spPr>
        <a:xfrm>
          <a:off x="10058400" y="149733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209550</xdr:colOff>
      <xdr:row>73</xdr:row>
      <xdr:rowOff>95250</xdr:rowOff>
    </xdr:from>
    <xdr:to>
      <xdr:col>30</xdr:col>
      <xdr:colOff>304800</xdr:colOff>
      <xdr:row>73</xdr:row>
      <xdr:rowOff>95250</xdr:rowOff>
    </xdr:to>
    <xdr:sp>
      <xdr:nvSpPr>
        <xdr:cNvPr id="14" name="Rectangle 14"/>
        <xdr:cNvSpPr>
          <a:spLocks/>
        </xdr:cNvSpPr>
      </xdr:nvSpPr>
      <xdr:spPr>
        <a:xfrm>
          <a:off x="10039350" y="1499235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66675</xdr:colOff>
      <xdr:row>72</xdr:row>
      <xdr:rowOff>171450</xdr:rowOff>
    </xdr:from>
    <xdr:to>
      <xdr:col>30</xdr:col>
      <xdr:colOff>161925</xdr:colOff>
      <xdr:row>72</xdr:row>
      <xdr:rowOff>171450</xdr:rowOff>
    </xdr:to>
    <xdr:sp>
      <xdr:nvSpPr>
        <xdr:cNvPr id="15" name="Rectangle 15"/>
        <xdr:cNvSpPr>
          <a:spLocks/>
        </xdr:cNvSpPr>
      </xdr:nvSpPr>
      <xdr:spPr>
        <a:xfrm>
          <a:off x="9896475" y="148590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73</xdr:row>
      <xdr:rowOff>19050</xdr:rowOff>
    </xdr:from>
    <xdr:to>
      <xdr:col>30</xdr:col>
      <xdr:colOff>200025</xdr:colOff>
      <xdr:row>73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9944100" y="14916150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38100</xdr:colOff>
      <xdr:row>73</xdr:row>
      <xdr:rowOff>9525</xdr:rowOff>
    </xdr:from>
    <xdr:to>
      <xdr:col>30</xdr:col>
      <xdr:colOff>123825</xdr:colOff>
      <xdr:row>73</xdr:row>
      <xdr:rowOff>9525</xdr:rowOff>
    </xdr:to>
    <xdr:sp>
      <xdr:nvSpPr>
        <xdr:cNvPr id="17" name="Rectangle 17"/>
        <xdr:cNvSpPr>
          <a:spLocks/>
        </xdr:cNvSpPr>
      </xdr:nvSpPr>
      <xdr:spPr>
        <a:xfrm>
          <a:off x="9867900" y="14906625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76200</xdr:colOff>
      <xdr:row>72</xdr:row>
      <xdr:rowOff>142875</xdr:rowOff>
    </xdr:from>
    <xdr:to>
      <xdr:col>30</xdr:col>
      <xdr:colOff>180975</xdr:colOff>
      <xdr:row>72</xdr:row>
      <xdr:rowOff>142875</xdr:rowOff>
    </xdr:to>
    <xdr:sp>
      <xdr:nvSpPr>
        <xdr:cNvPr id="18" name="Rectangle 18"/>
        <xdr:cNvSpPr>
          <a:spLocks/>
        </xdr:cNvSpPr>
      </xdr:nvSpPr>
      <xdr:spPr>
        <a:xfrm>
          <a:off x="9906000" y="148304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73</xdr:row>
      <xdr:rowOff>0</xdr:rowOff>
    </xdr:from>
    <xdr:to>
      <xdr:col>30</xdr:col>
      <xdr:colOff>219075</xdr:colOff>
      <xdr:row>73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9944100" y="148971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28575</xdr:colOff>
      <xdr:row>72</xdr:row>
      <xdr:rowOff>190500</xdr:rowOff>
    </xdr:from>
    <xdr:to>
      <xdr:col>30</xdr:col>
      <xdr:colOff>114300</xdr:colOff>
      <xdr:row>72</xdr:row>
      <xdr:rowOff>190500</xdr:rowOff>
    </xdr:to>
    <xdr:sp>
      <xdr:nvSpPr>
        <xdr:cNvPr id="20" name="Rectangle 20"/>
        <xdr:cNvSpPr>
          <a:spLocks/>
        </xdr:cNvSpPr>
      </xdr:nvSpPr>
      <xdr:spPr>
        <a:xfrm>
          <a:off x="9858375" y="14878050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495300</xdr:colOff>
      <xdr:row>72</xdr:row>
      <xdr:rowOff>180975</xdr:rowOff>
    </xdr:from>
    <xdr:to>
      <xdr:col>30</xdr:col>
      <xdr:colOff>85725</xdr:colOff>
      <xdr:row>72</xdr:row>
      <xdr:rowOff>180975</xdr:rowOff>
    </xdr:to>
    <xdr:sp>
      <xdr:nvSpPr>
        <xdr:cNvPr id="21" name="Rectangle 21"/>
        <xdr:cNvSpPr>
          <a:spLocks/>
        </xdr:cNvSpPr>
      </xdr:nvSpPr>
      <xdr:spPr>
        <a:xfrm>
          <a:off x="9820275" y="148685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133350</xdr:colOff>
      <xdr:row>72</xdr:row>
      <xdr:rowOff>161925</xdr:rowOff>
    </xdr:from>
    <xdr:to>
      <xdr:col>30</xdr:col>
      <xdr:colOff>228600</xdr:colOff>
      <xdr:row>72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9963150" y="148494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76200</xdr:colOff>
      <xdr:row>73</xdr:row>
      <xdr:rowOff>47625</xdr:rowOff>
    </xdr:from>
    <xdr:to>
      <xdr:col>30</xdr:col>
      <xdr:colOff>466725</xdr:colOff>
      <xdr:row>73</xdr:row>
      <xdr:rowOff>47625</xdr:rowOff>
    </xdr:to>
    <xdr:sp>
      <xdr:nvSpPr>
        <xdr:cNvPr id="23" name="Rectangle 23"/>
        <xdr:cNvSpPr>
          <a:spLocks/>
        </xdr:cNvSpPr>
      </xdr:nvSpPr>
      <xdr:spPr>
        <a:xfrm>
          <a:off x="10201275" y="149447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285750</xdr:colOff>
      <xdr:row>72</xdr:row>
      <xdr:rowOff>142875</xdr:rowOff>
    </xdr:from>
    <xdr:to>
      <xdr:col>30</xdr:col>
      <xdr:colOff>381000</xdr:colOff>
      <xdr:row>72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10115550" y="148304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28575</xdr:colOff>
      <xdr:row>72</xdr:row>
      <xdr:rowOff>200025</xdr:rowOff>
    </xdr:from>
    <xdr:to>
      <xdr:col>30</xdr:col>
      <xdr:colOff>114300</xdr:colOff>
      <xdr:row>72</xdr:row>
      <xdr:rowOff>200025</xdr:rowOff>
    </xdr:to>
    <xdr:sp>
      <xdr:nvSpPr>
        <xdr:cNvPr id="25" name="Rectangle 25"/>
        <xdr:cNvSpPr>
          <a:spLocks/>
        </xdr:cNvSpPr>
      </xdr:nvSpPr>
      <xdr:spPr>
        <a:xfrm>
          <a:off x="9858375" y="14887575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161925</xdr:colOff>
      <xdr:row>72</xdr:row>
      <xdr:rowOff>161925</xdr:rowOff>
    </xdr:from>
    <xdr:to>
      <xdr:col>30</xdr:col>
      <xdr:colOff>561975</xdr:colOff>
      <xdr:row>72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10287000" y="1484947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76200</xdr:colOff>
      <xdr:row>72</xdr:row>
      <xdr:rowOff>180975</xdr:rowOff>
    </xdr:from>
    <xdr:to>
      <xdr:col>30</xdr:col>
      <xdr:colOff>180975</xdr:colOff>
      <xdr:row>72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9906000" y="148685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190500</xdr:rowOff>
    </xdr:from>
    <xdr:to>
      <xdr:col>30</xdr:col>
      <xdr:colOff>200025</xdr:colOff>
      <xdr:row>72</xdr:row>
      <xdr:rowOff>190500</xdr:rowOff>
    </xdr:to>
    <xdr:sp>
      <xdr:nvSpPr>
        <xdr:cNvPr id="28" name="Rectangle 28"/>
        <xdr:cNvSpPr>
          <a:spLocks/>
        </xdr:cNvSpPr>
      </xdr:nvSpPr>
      <xdr:spPr>
        <a:xfrm>
          <a:off x="9944100" y="14878050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28575</xdr:colOff>
      <xdr:row>72</xdr:row>
      <xdr:rowOff>161925</xdr:rowOff>
    </xdr:from>
    <xdr:to>
      <xdr:col>30</xdr:col>
      <xdr:colOff>419100</xdr:colOff>
      <xdr:row>72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10153650" y="148494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209550</xdr:colOff>
      <xdr:row>72</xdr:row>
      <xdr:rowOff>171450</xdr:rowOff>
    </xdr:from>
    <xdr:to>
      <xdr:col>30</xdr:col>
      <xdr:colOff>304800</xdr:colOff>
      <xdr:row>72</xdr:row>
      <xdr:rowOff>171450</xdr:rowOff>
    </xdr:to>
    <xdr:sp>
      <xdr:nvSpPr>
        <xdr:cNvPr id="30" name="Rectangle 30"/>
        <xdr:cNvSpPr>
          <a:spLocks/>
        </xdr:cNvSpPr>
      </xdr:nvSpPr>
      <xdr:spPr>
        <a:xfrm>
          <a:off x="10039350" y="148590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123825</xdr:rowOff>
    </xdr:from>
    <xdr:to>
      <xdr:col>30</xdr:col>
      <xdr:colOff>200025</xdr:colOff>
      <xdr:row>72</xdr:row>
      <xdr:rowOff>123825</xdr:rowOff>
    </xdr:to>
    <xdr:sp>
      <xdr:nvSpPr>
        <xdr:cNvPr id="31" name="Rectangle 31"/>
        <xdr:cNvSpPr>
          <a:spLocks/>
        </xdr:cNvSpPr>
      </xdr:nvSpPr>
      <xdr:spPr>
        <a:xfrm>
          <a:off x="9944100" y="14811375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228600</xdr:colOff>
      <xdr:row>73</xdr:row>
      <xdr:rowOff>28575</xdr:rowOff>
    </xdr:from>
    <xdr:to>
      <xdr:col>30</xdr:col>
      <xdr:colOff>619125</xdr:colOff>
      <xdr:row>73</xdr:row>
      <xdr:rowOff>28575</xdr:rowOff>
    </xdr:to>
    <xdr:sp>
      <xdr:nvSpPr>
        <xdr:cNvPr id="32" name="Rectangle 32"/>
        <xdr:cNvSpPr>
          <a:spLocks/>
        </xdr:cNvSpPr>
      </xdr:nvSpPr>
      <xdr:spPr>
        <a:xfrm>
          <a:off x="10353675" y="149256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133350</xdr:colOff>
      <xdr:row>72</xdr:row>
      <xdr:rowOff>190500</xdr:rowOff>
    </xdr:from>
    <xdr:to>
      <xdr:col>30</xdr:col>
      <xdr:colOff>228600</xdr:colOff>
      <xdr:row>72</xdr:row>
      <xdr:rowOff>190500</xdr:rowOff>
    </xdr:to>
    <xdr:sp>
      <xdr:nvSpPr>
        <xdr:cNvPr id="33" name="Rectangle 33"/>
        <xdr:cNvSpPr>
          <a:spLocks/>
        </xdr:cNvSpPr>
      </xdr:nvSpPr>
      <xdr:spPr>
        <a:xfrm>
          <a:off x="9963150" y="1487805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180975</xdr:colOff>
      <xdr:row>73</xdr:row>
      <xdr:rowOff>28575</xdr:rowOff>
    </xdr:from>
    <xdr:to>
      <xdr:col>30</xdr:col>
      <xdr:colOff>276225</xdr:colOff>
      <xdr:row>73</xdr:row>
      <xdr:rowOff>28575</xdr:rowOff>
    </xdr:to>
    <xdr:sp>
      <xdr:nvSpPr>
        <xdr:cNvPr id="34" name="Rectangle 35"/>
        <xdr:cNvSpPr>
          <a:spLocks/>
        </xdr:cNvSpPr>
      </xdr:nvSpPr>
      <xdr:spPr>
        <a:xfrm>
          <a:off x="10010775" y="149256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47625</xdr:colOff>
      <xdr:row>73</xdr:row>
      <xdr:rowOff>38100</xdr:rowOff>
    </xdr:from>
    <xdr:to>
      <xdr:col>30</xdr:col>
      <xdr:colOff>152400</xdr:colOff>
      <xdr:row>73</xdr:row>
      <xdr:rowOff>38100</xdr:rowOff>
    </xdr:to>
    <xdr:sp>
      <xdr:nvSpPr>
        <xdr:cNvPr id="35" name="Rectangle 36"/>
        <xdr:cNvSpPr>
          <a:spLocks/>
        </xdr:cNvSpPr>
      </xdr:nvSpPr>
      <xdr:spPr>
        <a:xfrm>
          <a:off x="9877425" y="149352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180975</xdr:colOff>
      <xdr:row>72</xdr:row>
      <xdr:rowOff>200025</xdr:rowOff>
    </xdr:from>
    <xdr:to>
      <xdr:col>30</xdr:col>
      <xdr:colOff>276225</xdr:colOff>
      <xdr:row>72</xdr:row>
      <xdr:rowOff>200025</xdr:rowOff>
    </xdr:to>
    <xdr:sp>
      <xdr:nvSpPr>
        <xdr:cNvPr id="36" name="Rectangle 37"/>
        <xdr:cNvSpPr>
          <a:spLocks/>
        </xdr:cNvSpPr>
      </xdr:nvSpPr>
      <xdr:spPr>
        <a:xfrm>
          <a:off x="10010775" y="148875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142875</xdr:rowOff>
    </xdr:from>
    <xdr:to>
      <xdr:col>30</xdr:col>
      <xdr:colOff>104775</xdr:colOff>
      <xdr:row>72</xdr:row>
      <xdr:rowOff>142875</xdr:rowOff>
    </xdr:to>
    <xdr:sp>
      <xdr:nvSpPr>
        <xdr:cNvPr id="37" name="Rectangle 38"/>
        <xdr:cNvSpPr>
          <a:spLocks/>
        </xdr:cNvSpPr>
      </xdr:nvSpPr>
      <xdr:spPr>
        <a:xfrm>
          <a:off x="9829800" y="148304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28575</xdr:rowOff>
    </xdr:from>
    <xdr:to>
      <xdr:col>30</xdr:col>
      <xdr:colOff>390525</xdr:colOff>
      <xdr:row>73</xdr:row>
      <xdr:rowOff>28575</xdr:rowOff>
    </xdr:to>
    <xdr:sp>
      <xdr:nvSpPr>
        <xdr:cNvPr id="38" name="Rectangle 39"/>
        <xdr:cNvSpPr>
          <a:spLocks/>
        </xdr:cNvSpPr>
      </xdr:nvSpPr>
      <xdr:spPr>
        <a:xfrm>
          <a:off x="10125075" y="149256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104775</xdr:colOff>
      <xdr:row>73</xdr:row>
      <xdr:rowOff>47625</xdr:rowOff>
    </xdr:from>
    <xdr:to>
      <xdr:col>30</xdr:col>
      <xdr:colOff>200025</xdr:colOff>
      <xdr:row>73</xdr:row>
      <xdr:rowOff>47625</xdr:rowOff>
    </xdr:to>
    <xdr:sp>
      <xdr:nvSpPr>
        <xdr:cNvPr id="39" name="Rectangle 40"/>
        <xdr:cNvSpPr>
          <a:spLocks/>
        </xdr:cNvSpPr>
      </xdr:nvSpPr>
      <xdr:spPr>
        <a:xfrm>
          <a:off x="9934575" y="149447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142875</xdr:colOff>
      <xdr:row>73</xdr:row>
      <xdr:rowOff>9525</xdr:rowOff>
    </xdr:from>
    <xdr:to>
      <xdr:col>30</xdr:col>
      <xdr:colOff>238125</xdr:colOff>
      <xdr:row>73</xdr:row>
      <xdr:rowOff>9525</xdr:rowOff>
    </xdr:to>
    <xdr:sp>
      <xdr:nvSpPr>
        <xdr:cNvPr id="40" name="Rectangle 41"/>
        <xdr:cNvSpPr>
          <a:spLocks/>
        </xdr:cNvSpPr>
      </xdr:nvSpPr>
      <xdr:spPr>
        <a:xfrm>
          <a:off x="9972675" y="149066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142875</xdr:colOff>
      <xdr:row>73</xdr:row>
      <xdr:rowOff>28575</xdr:rowOff>
    </xdr:from>
    <xdr:to>
      <xdr:col>30</xdr:col>
      <xdr:colOff>238125</xdr:colOff>
      <xdr:row>73</xdr:row>
      <xdr:rowOff>28575</xdr:rowOff>
    </xdr:to>
    <xdr:sp>
      <xdr:nvSpPr>
        <xdr:cNvPr id="41" name="Rectangle 42"/>
        <xdr:cNvSpPr>
          <a:spLocks/>
        </xdr:cNvSpPr>
      </xdr:nvSpPr>
      <xdr:spPr>
        <a:xfrm>
          <a:off x="9972675" y="1492567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257175</xdr:colOff>
      <xdr:row>72</xdr:row>
      <xdr:rowOff>200025</xdr:rowOff>
    </xdr:from>
    <xdr:to>
      <xdr:col>30</xdr:col>
      <xdr:colOff>361950</xdr:colOff>
      <xdr:row>72</xdr:row>
      <xdr:rowOff>200025</xdr:rowOff>
    </xdr:to>
    <xdr:sp>
      <xdr:nvSpPr>
        <xdr:cNvPr id="42" name="Rectangle 43"/>
        <xdr:cNvSpPr>
          <a:spLocks/>
        </xdr:cNvSpPr>
      </xdr:nvSpPr>
      <xdr:spPr>
        <a:xfrm>
          <a:off x="10086975" y="1488757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180975</xdr:colOff>
      <xdr:row>73</xdr:row>
      <xdr:rowOff>9525</xdr:rowOff>
    </xdr:from>
    <xdr:to>
      <xdr:col>30</xdr:col>
      <xdr:colOff>276225</xdr:colOff>
      <xdr:row>73</xdr:row>
      <xdr:rowOff>9525</xdr:rowOff>
    </xdr:to>
    <xdr:sp>
      <xdr:nvSpPr>
        <xdr:cNvPr id="43" name="Rectangle 44"/>
        <xdr:cNvSpPr>
          <a:spLocks/>
        </xdr:cNvSpPr>
      </xdr:nvSpPr>
      <xdr:spPr>
        <a:xfrm>
          <a:off x="10010775" y="149066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190500</xdr:colOff>
      <xdr:row>73</xdr:row>
      <xdr:rowOff>9525</xdr:rowOff>
    </xdr:from>
    <xdr:to>
      <xdr:col>30</xdr:col>
      <xdr:colOff>295275</xdr:colOff>
      <xdr:row>73</xdr:row>
      <xdr:rowOff>9525</xdr:rowOff>
    </xdr:to>
    <xdr:sp>
      <xdr:nvSpPr>
        <xdr:cNvPr id="44" name="Rectangle 45"/>
        <xdr:cNvSpPr>
          <a:spLocks/>
        </xdr:cNvSpPr>
      </xdr:nvSpPr>
      <xdr:spPr>
        <a:xfrm>
          <a:off x="10020300" y="149066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76200</xdr:colOff>
      <xdr:row>73</xdr:row>
      <xdr:rowOff>9525</xdr:rowOff>
    </xdr:from>
    <xdr:to>
      <xdr:col>30</xdr:col>
      <xdr:colOff>180975</xdr:colOff>
      <xdr:row>73</xdr:row>
      <xdr:rowOff>9525</xdr:rowOff>
    </xdr:to>
    <xdr:sp>
      <xdr:nvSpPr>
        <xdr:cNvPr id="45" name="Rectangle 46"/>
        <xdr:cNvSpPr>
          <a:spLocks/>
        </xdr:cNvSpPr>
      </xdr:nvSpPr>
      <xdr:spPr>
        <a:xfrm>
          <a:off x="9906000" y="149066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257175</xdr:colOff>
      <xdr:row>73</xdr:row>
      <xdr:rowOff>76200</xdr:rowOff>
    </xdr:from>
    <xdr:to>
      <xdr:col>30</xdr:col>
      <xdr:colOff>361950</xdr:colOff>
      <xdr:row>73</xdr:row>
      <xdr:rowOff>76200</xdr:rowOff>
    </xdr:to>
    <xdr:sp>
      <xdr:nvSpPr>
        <xdr:cNvPr id="46" name="Rectangle 47"/>
        <xdr:cNvSpPr>
          <a:spLocks/>
        </xdr:cNvSpPr>
      </xdr:nvSpPr>
      <xdr:spPr>
        <a:xfrm>
          <a:off x="10086975" y="149733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495300</xdr:colOff>
      <xdr:row>72</xdr:row>
      <xdr:rowOff>95250</xdr:rowOff>
    </xdr:from>
    <xdr:to>
      <xdr:col>30</xdr:col>
      <xdr:colOff>85725</xdr:colOff>
      <xdr:row>72</xdr:row>
      <xdr:rowOff>95250</xdr:rowOff>
    </xdr:to>
    <xdr:sp>
      <xdr:nvSpPr>
        <xdr:cNvPr id="47" name="Rectangle 48"/>
        <xdr:cNvSpPr>
          <a:spLocks/>
        </xdr:cNvSpPr>
      </xdr:nvSpPr>
      <xdr:spPr>
        <a:xfrm>
          <a:off x="9820275" y="147828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66675</xdr:colOff>
      <xdr:row>72</xdr:row>
      <xdr:rowOff>171450</xdr:rowOff>
    </xdr:from>
    <xdr:to>
      <xdr:col>30</xdr:col>
      <xdr:colOff>161925</xdr:colOff>
      <xdr:row>72</xdr:row>
      <xdr:rowOff>171450</xdr:rowOff>
    </xdr:to>
    <xdr:sp>
      <xdr:nvSpPr>
        <xdr:cNvPr id="48" name="Rectangle 49"/>
        <xdr:cNvSpPr>
          <a:spLocks/>
        </xdr:cNvSpPr>
      </xdr:nvSpPr>
      <xdr:spPr>
        <a:xfrm>
          <a:off x="9896475" y="148590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142875</xdr:colOff>
      <xdr:row>73</xdr:row>
      <xdr:rowOff>85725</xdr:rowOff>
    </xdr:from>
    <xdr:to>
      <xdr:col>30</xdr:col>
      <xdr:colOff>238125</xdr:colOff>
      <xdr:row>73</xdr:row>
      <xdr:rowOff>85725</xdr:rowOff>
    </xdr:to>
    <xdr:sp>
      <xdr:nvSpPr>
        <xdr:cNvPr id="49" name="Rectangle 50"/>
        <xdr:cNvSpPr>
          <a:spLocks/>
        </xdr:cNvSpPr>
      </xdr:nvSpPr>
      <xdr:spPr>
        <a:xfrm>
          <a:off x="9972675" y="149828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66675</xdr:colOff>
      <xdr:row>73</xdr:row>
      <xdr:rowOff>57150</xdr:rowOff>
    </xdr:from>
    <xdr:to>
      <xdr:col>30</xdr:col>
      <xdr:colOff>161925</xdr:colOff>
      <xdr:row>73</xdr:row>
      <xdr:rowOff>57150</xdr:rowOff>
    </xdr:to>
    <xdr:sp>
      <xdr:nvSpPr>
        <xdr:cNvPr id="50" name="Rectangle 51"/>
        <xdr:cNvSpPr>
          <a:spLocks/>
        </xdr:cNvSpPr>
      </xdr:nvSpPr>
      <xdr:spPr>
        <a:xfrm>
          <a:off x="9896475" y="1495425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73</xdr:row>
      <xdr:rowOff>85725</xdr:rowOff>
    </xdr:from>
    <xdr:to>
      <xdr:col>30</xdr:col>
      <xdr:colOff>200025</xdr:colOff>
      <xdr:row>73</xdr:row>
      <xdr:rowOff>85725</xdr:rowOff>
    </xdr:to>
    <xdr:sp>
      <xdr:nvSpPr>
        <xdr:cNvPr id="51" name="Rectangle 52"/>
        <xdr:cNvSpPr>
          <a:spLocks/>
        </xdr:cNvSpPr>
      </xdr:nvSpPr>
      <xdr:spPr>
        <a:xfrm>
          <a:off x="9944100" y="14982825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171450</xdr:rowOff>
    </xdr:from>
    <xdr:to>
      <xdr:col>30</xdr:col>
      <xdr:colOff>219075</xdr:colOff>
      <xdr:row>72</xdr:row>
      <xdr:rowOff>171450</xdr:rowOff>
    </xdr:to>
    <xdr:sp>
      <xdr:nvSpPr>
        <xdr:cNvPr id="52" name="Rectangle 53"/>
        <xdr:cNvSpPr>
          <a:spLocks/>
        </xdr:cNvSpPr>
      </xdr:nvSpPr>
      <xdr:spPr>
        <a:xfrm>
          <a:off x="9944100" y="148590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38100</xdr:colOff>
      <xdr:row>72</xdr:row>
      <xdr:rowOff>123825</xdr:rowOff>
    </xdr:from>
    <xdr:to>
      <xdr:col>30</xdr:col>
      <xdr:colOff>123825</xdr:colOff>
      <xdr:row>72</xdr:row>
      <xdr:rowOff>123825</xdr:rowOff>
    </xdr:to>
    <xdr:sp>
      <xdr:nvSpPr>
        <xdr:cNvPr id="53" name="Rectangle 54"/>
        <xdr:cNvSpPr>
          <a:spLocks/>
        </xdr:cNvSpPr>
      </xdr:nvSpPr>
      <xdr:spPr>
        <a:xfrm>
          <a:off x="9867900" y="14811375"/>
          <a:ext cx="877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85725</xdr:colOff>
      <xdr:row>72</xdr:row>
      <xdr:rowOff>171450</xdr:rowOff>
    </xdr:from>
    <xdr:to>
      <xdr:col>30</xdr:col>
      <xdr:colOff>485775</xdr:colOff>
      <xdr:row>72</xdr:row>
      <xdr:rowOff>171450</xdr:rowOff>
    </xdr:to>
    <xdr:sp>
      <xdr:nvSpPr>
        <xdr:cNvPr id="54" name="Rectangle 55"/>
        <xdr:cNvSpPr>
          <a:spLocks/>
        </xdr:cNvSpPr>
      </xdr:nvSpPr>
      <xdr:spPr>
        <a:xfrm>
          <a:off x="10210800" y="148590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190500</xdr:colOff>
      <xdr:row>72</xdr:row>
      <xdr:rowOff>171450</xdr:rowOff>
    </xdr:from>
    <xdr:to>
      <xdr:col>30</xdr:col>
      <xdr:colOff>295275</xdr:colOff>
      <xdr:row>72</xdr:row>
      <xdr:rowOff>171450</xdr:rowOff>
    </xdr:to>
    <xdr:sp>
      <xdr:nvSpPr>
        <xdr:cNvPr id="55" name="Rectangle 56"/>
        <xdr:cNvSpPr>
          <a:spLocks/>
        </xdr:cNvSpPr>
      </xdr:nvSpPr>
      <xdr:spPr>
        <a:xfrm>
          <a:off x="10020300" y="148590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161925</xdr:colOff>
      <xdr:row>73</xdr:row>
      <xdr:rowOff>9525</xdr:rowOff>
    </xdr:from>
    <xdr:to>
      <xdr:col>30</xdr:col>
      <xdr:colOff>561975</xdr:colOff>
      <xdr:row>73</xdr:row>
      <xdr:rowOff>9525</xdr:rowOff>
    </xdr:to>
    <xdr:sp>
      <xdr:nvSpPr>
        <xdr:cNvPr id="56" name="Rectangle 57"/>
        <xdr:cNvSpPr>
          <a:spLocks/>
        </xdr:cNvSpPr>
      </xdr:nvSpPr>
      <xdr:spPr>
        <a:xfrm>
          <a:off x="10287000" y="149066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38100</xdr:colOff>
      <xdr:row>72</xdr:row>
      <xdr:rowOff>161925</xdr:rowOff>
    </xdr:from>
    <xdr:to>
      <xdr:col>30</xdr:col>
      <xdr:colOff>142875</xdr:colOff>
      <xdr:row>72</xdr:row>
      <xdr:rowOff>161925</xdr:rowOff>
    </xdr:to>
    <xdr:sp>
      <xdr:nvSpPr>
        <xdr:cNvPr id="57" name="Rectangle 58"/>
        <xdr:cNvSpPr>
          <a:spLocks/>
        </xdr:cNvSpPr>
      </xdr:nvSpPr>
      <xdr:spPr>
        <a:xfrm>
          <a:off x="9867900" y="1484947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38100</xdr:colOff>
      <xdr:row>72</xdr:row>
      <xdr:rowOff>161925</xdr:rowOff>
    </xdr:from>
    <xdr:to>
      <xdr:col>30</xdr:col>
      <xdr:colOff>142875</xdr:colOff>
      <xdr:row>72</xdr:row>
      <xdr:rowOff>161925</xdr:rowOff>
    </xdr:to>
    <xdr:sp>
      <xdr:nvSpPr>
        <xdr:cNvPr id="58" name="Rectangle 59"/>
        <xdr:cNvSpPr>
          <a:spLocks/>
        </xdr:cNvSpPr>
      </xdr:nvSpPr>
      <xdr:spPr>
        <a:xfrm>
          <a:off x="9867900" y="1484947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142875</xdr:colOff>
      <xdr:row>73</xdr:row>
      <xdr:rowOff>9525</xdr:rowOff>
    </xdr:from>
    <xdr:to>
      <xdr:col>30</xdr:col>
      <xdr:colOff>533400</xdr:colOff>
      <xdr:row>73</xdr:row>
      <xdr:rowOff>9525</xdr:rowOff>
    </xdr:to>
    <xdr:sp>
      <xdr:nvSpPr>
        <xdr:cNvPr id="59" name="Rectangle 60"/>
        <xdr:cNvSpPr>
          <a:spLocks/>
        </xdr:cNvSpPr>
      </xdr:nvSpPr>
      <xdr:spPr>
        <a:xfrm>
          <a:off x="10267950" y="149066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28575</xdr:colOff>
      <xdr:row>72</xdr:row>
      <xdr:rowOff>114300</xdr:rowOff>
    </xdr:from>
    <xdr:to>
      <xdr:col>30</xdr:col>
      <xdr:colOff>104775</xdr:colOff>
      <xdr:row>73</xdr:row>
      <xdr:rowOff>38100</xdr:rowOff>
    </xdr:to>
    <xdr:sp>
      <xdr:nvSpPr>
        <xdr:cNvPr id="60" name="Rectangle 61"/>
        <xdr:cNvSpPr>
          <a:spLocks/>
        </xdr:cNvSpPr>
      </xdr:nvSpPr>
      <xdr:spPr>
        <a:xfrm flipV="1">
          <a:off x="9858375" y="14801850"/>
          <a:ext cx="87630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219075</xdr:colOff>
      <xdr:row>72</xdr:row>
      <xdr:rowOff>142875</xdr:rowOff>
    </xdr:from>
    <xdr:to>
      <xdr:col>30</xdr:col>
      <xdr:colOff>314325</xdr:colOff>
      <xdr:row>72</xdr:row>
      <xdr:rowOff>142875</xdr:rowOff>
    </xdr:to>
    <xdr:sp>
      <xdr:nvSpPr>
        <xdr:cNvPr id="61" name="Rectangle 62"/>
        <xdr:cNvSpPr>
          <a:spLocks/>
        </xdr:cNvSpPr>
      </xdr:nvSpPr>
      <xdr:spPr>
        <a:xfrm>
          <a:off x="10048875" y="148304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76200</xdr:colOff>
      <xdr:row>72</xdr:row>
      <xdr:rowOff>142875</xdr:rowOff>
    </xdr:from>
    <xdr:to>
      <xdr:col>30</xdr:col>
      <xdr:colOff>180975</xdr:colOff>
      <xdr:row>72</xdr:row>
      <xdr:rowOff>142875</xdr:rowOff>
    </xdr:to>
    <xdr:sp>
      <xdr:nvSpPr>
        <xdr:cNvPr id="62" name="Rectangle 63"/>
        <xdr:cNvSpPr>
          <a:spLocks/>
        </xdr:cNvSpPr>
      </xdr:nvSpPr>
      <xdr:spPr>
        <a:xfrm>
          <a:off x="9906000" y="148304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47625</xdr:colOff>
      <xdr:row>72</xdr:row>
      <xdr:rowOff>190500</xdr:rowOff>
    </xdr:from>
    <xdr:to>
      <xdr:col>30</xdr:col>
      <xdr:colOff>152400</xdr:colOff>
      <xdr:row>72</xdr:row>
      <xdr:rowOff>190500</xdr:rowOff>
    </xdr:to>
    <xdr:sp>
      <xdr:nvSpPr>
        <xdr:cNvPr id="63" name="Rectangle 64"/>
        <xdr:cNvSpPr>
          <a:spLocks/>
        </xdr:cNvSpPr>
      </xdr:nvSpPr>
      <xdr:spPr>
        <a:xfrm>
          <a:off x="9877425" y="1487805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47625</xdr:colOff>
      <xdr:row>73</xdr:row>
      <xdr:rowOff>9525</xdr:rowOff>
    </xdr:from>
    <xdr:to>
      <xdr:col>30</xdr:col>
      <xdr:colOff>152400</xdr:colOff>
      <xdr:row>73</xdr:row>
      <xdr:rowOff>9525</xdr:rowOff>
    </xdr:to>
    <xdr:sp>
      <xdr:nvSpPr>
        <xdr:cNvPr id="64" name="Rectangle 65"/>
        <xdr:cNvSpPr>
          <a:spLocks/>
        </xdr:cNvSpPr>
      </xdr:nvSpPr>
      <xdr:spPr>
        <a:xfrm>
          <a:off x="9877425" y="149066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9525</xdr:colOff>
      <xdr:row>73</xdr:row>
      <xdr:rowOff>0</xdr:rowOff>
    </xdr:from>
    <xdr:to>
      <xdr:col>30</xdr:col>
      <xdr:colOff>409575</xdr:colOff>
      <xdr:row>73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10134600" y="1489710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114300</xdr:colOff>
      <xdr:row>72</xdr:row>
      <xdr:rowOff>200025</xdr:rowOff>
    </xdr:from>
    <xdr:to>
      <xdr:col>30</xdr:col>
      <xdr:colOff>219075</xdr:colOff>
      <xdr:row>72</xdr:row>
      <xdr:rowOff>200025</xdr:rowOff>
    </xdr:to>
    <xdr:sp>
      <xdr:nvSpPr>
        <xdr:cNvPr id="66" name="Rectangle 67"/>
        <xdr:cNvSpPr>
          <a:spLocks/>
        </xdr:cNvSpPr>
      </xdr:nvSpPr>
      <xdr:spPr>
        <a:xfrm>
          <a:off x="9944100" y="1488757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76200</xdr:colOff>
      <xdr:row>72</xdr:row>
      <xdr:rowOff>180975</xdr:rowOff>
    </xdr:from>
    <xdr:to>
      <xdr:col>30</xdr:col>
      <xdr:colOff>180975</xdr:colOff>
      <xdr:row>72</xdr:row>
      <xdr:rowOff>180975</xdr:rowOff>
    </xdr:to>
    <xdr:sp>
      <xdr:nvSpPr>
        <xdr:cNvPr id="67" name="Rectangle 68"/>
        <xdr:cNvSpPr>
          <a:spLocks/>
        </xdr:cNvSpPr>
      </xdr:nvSpPr>
      <xdr:spPr>
        <a:xfrm>
          <a:off x="9906000" y="1486852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161925</xdr:colOff>
      <xdr:row>72</xdr:row>
      <xdr:rowOff>152400</xdr:rowOff>
    </xdr:from>
    <xdr:to>
      <xdr:col>30</xdr:col>
      <xdr:colOff>266700</xdr:colOff>
      <xdr:row>72</xdr:row>
      <xdr:rowOff>152400</xdr:rowOff>
    </xdr:to>
    <xdr:sp>
      <xdr:nvSpPr>
        <xdr:cNvPr id="68" name="Rectangle 69"/>
        <xdr:cNvSpPr>
          <a:spLocks/>
        </xdr:cNvSpPr>
      </xdr:nvSpPr>
      <xdr:spPr>
        <a:xfrm>
          <a:off x="9991725" y="1483995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114300</xdr:colOff>
      <xdr:row>72</xdr:row>
      <xdr:rowOff>171450</xdr:rowOff>
    </xdr:from>
    <xdr:to>
      <xdr:col>30</xdr:col>
      <xdr:colOff>504825</xdr:colOff>
      <xdr:row>72</xdr:row>
      <xdr:rowOff>171450</xdr:rowOff>
    </xdr:to>
    <xdr:sp>
      <xdr:nvSpPr>
        <xdr:cNvPr id="69" name="Rectangle 70"/>
        <xdr:cNvSpPr>
          <a:spLocks/>
        </xdr:cNvSpPr>
      </xdr:nvSpPr>
      <xdr:spPr>
        <a:xfrm>
          <a:off x="10239375" y="148590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23</a:t>
          </a:r>
        </a:p>
      </xdr:txBody>
    </xdr:sp>
    <xdr:clientData/>
  </xdr:twoCellAnchor>
  <xdr:twoCellAnchor>
    <xdr:from>
      <xdr:col>19</xdr:col>
      <xdr:colOff>114300</xdr:colOff>
      <xdr:row>72</xdr:row>
      <xdr:rowOff>200025</xdr:rowOff>
    </xdr:from>
    <xdr:to>
      <xdr:col>30</xdr:col>
      <xdr:colOff>219075</xdr:colOff>
      <xdr:row>72</xdr:row>
      <xdr:rowOff>200025</xdr:rowOff>
    </xdr:to>
    <xdr:sp>
      <xdr:nvSpPr>
        <xdr:cNvPr id="70" name="Rectangle 295"/>
        <xdr:cNvSpPr>
          <a:spLocks/>
        </xdr:cNvSpPr>
      </xdr:nvSpPr>
      <xdr:spPr>
        <a:xfrm>
          <a:off x="9944100" y="14887575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152400</xdr:colOff>
      <xdr:row>72</xdr:row>
      <xdr:rowOff>190500</xdr:rowOff>
    </xdr:from>
    <xdr:to>
      <xdr:col>30</xdr:col>
      <xdr:colOff>38100</xdr:colOff>
      <xdr:row>73</xdr:row>
      <xdr:rowOff>28575</xdr:rowOff>
    </xdr:to>
    <xdr:sp>
      <xdr:nvSpPr>
        <xdr:cNvPr id="71" name="Rectangle 296"/>
        <xdr:cNvSpPr>
          <a:spLocks/>
        </xdr:cNvSpPr>
      </xdr:nvSpPr>
      <xdr:spPr>
        <a:xfrm flipV="1">
          <a:off x="9982200" y="14878050"/>
          <a:ext cx="857250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142875</xdr:colOff>
      <xdr:row>73</xdr:row>
      <xdr:rowOff>0</xdr:rowOff>
    </xdr:from>
    <xdr:to>
      <xdr:col>30</xdr:col>
      <xdr:colOff>238125</xdr:colOff>
      <xdr:row>73</xdr:row>
      <xdr:rowOff>0</xdr:rowOff>
    </xdr:to>
    <xdr:sp>
      <xdr:nvSpPr>
        <xdr:cNvPr id="72" name="Rectangle 297"/>
        <xdr:cNvSpPr>
          <a:spLocks/>
        </xdr:cNvSpPr>
      </xdr:nvSpPr>
      <xdr:spPr>
        <a:xfrm>
          <a:off x="9972675" y="14897100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209550</xdr:colOff>
      <xdr:row>73</xdr:row>
      <xdr:rowOff>9525</xdr:rowOff>
    </xdr:from>
    <xdr:to>
      <xdr:col>30</xdr:col>
      <xdr:colOff>304800</xdr:colOff>
      <xdr:row>73</xdr:row>
      <xdr:rowOff>9525</xdr:rowOff>
    </xdr:to>
    <xdr:sp>
      <xdr:nvSpPr>
        <xdr:cNvPr id="73" name="Rectangle 298"/>
        <xdr:cNvSpPr>
          <a:spLocks/>
        </xdr:cNvSpPr>
      </xdr:nvSpPr>
      <xdr:spPr>
        <a:xfrm>
          <a:off x="10039350" y="14906625"/>
          <a:ext cx="878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SheetLayoutView="50" zoomScalePageLayoutView="0" workbookViewId="0" topLeftCell="D1">
      <pane ySplit="1392" topLeftCell="A77" activePane="bottomLeft" state="split"/>
      <selection pane="topLeft" activeCell="A1" sqref="A1"/>
      <selection pane="bottomLeft" activeCell="I64" sqref="I64"/>
    </sheetView>
  </sheetViews>
  <sheetFormatPr defaultColWidth="11.50390625" defaultRowHeight="12.75"/>
  <cols>
    <col min="1" max="1" width="22.625" style="7" customWidth="1"/>
    <col min="2" max="3" width="5.375" style="1" customWidth="1"/>
    <col min="4" max="4" width="5.125" style="1" customWidth="1"/>
    <col min="5" max="5" width="7.50390625" style="1" customWidth="1"/>
    <col min="6" max="6" width="6.50390625" style="10" customWidth="1"/>
    <col min="7" max="8" width="5.00390625" style="1" customWidth="1"/>
    <col min="9" max="9" width="7.50390625" style="11" customWidth="1"/>
    <col min="10" max="10" width="5.50390625" style="1" customWidth="1"/>
    <col min="11" max="11" width="5.125" style="1" customWidth="1"/>
    <col min="12" max="15" width="5.375" style="1" customWidth="1"/>
    <col min="16" max="16" width="6.625" style="61" customWidth="1"/>
    <col min="17" max="17" width="6.00390625" style="44" customWidth="1"/>
    <col min="18" max="18" width="7.625" style="17" customWidth="1"/>
    <col min="19" max="19" width="6.625" style="0" customWidth="1"/>
    <col min="20" max="20" width="3.875" style="0" customWidth="1"/>
    <col min="21" max="22" width="11.50390625" style="0" customWidth="1"/>
    <col min="23" max="23" width="6.625" style="0" customWidth="1"/>
  </cols>
  <sheetData>
    <row r="1" spans="1:18" s="3" customFormat="1" ht="15.75" customHeight="1">
      <c r="A1" s="98" t="s">
        <v>112</v>
      </c>
      <c r="B1" s="62"/>
      <c r="C1" s="63"/>
      <c r="D1" s="63"/>
      <c r="E1" s="93">
        <v>2022</v>
      </c>
      <c r="F1" s="64"/>
      <c r="G1" s="65"/>
      <c r="H1" s="93" t="s">
        <v>59</v>
      </c>
      <c r="I1" s="66"/>
      <c r="J1" s="67"/>
      <c r="K1" s="65"/>
      <c r="L1" s="68"/>
      <c r="M1" s="68"/>
      <c r="N1" s="68"/>
      <c r="O1" s="68"/>
      <c r="P1" s="69" t="s">
        <v>46</v>
      </c>
      <c r="Q1" s="86" t="s">
        <v>0</v>
      </c>
      <c r="R1" s="70" t="s">
        <v>1</v>
      </c>
    </row>
    <row r="2" spans="1:20" s="3" customFormat="1" ht="15.75" customHeight="1">
      <c r="A2" s="97" t="s">
        <v>39</v>
      </c>
      <c r="B2" s="71"/>
      <c r="C2" s="26"/>
      <c r="D2" s="26"/>
      <c r="E2" s="26"/>
      <c r="F2" s="27"/>
      <c r="G2" s="28"/>
      <c r="H2" s="26"/>
      <c r="I2" s="29"/>
      <c r="J2" s="26"/>
      <c r="K2" s="30"/>
      <c r="L2" s="30"/>
      <c r="M2" s="30"/>
      <c r="N2" s="30"/>
      <c r="O2" s="30"/>
      <c r="P2" s="60" t="s">
        <v>47</v>
      </c>
      <c r="Q2" s="87" t="s">
        <v>2</v>
      </c>
      <c r="R2" s="72" t="s">
        <v>3</v>
      </c>
      <c r="S2" s="6"/>
      <c r="T2" s="6"/>
    </row>
    <row r="3" spans="1:18" s="3" customFormat="1" ht="15.75" customHeight="1">
      <c r="A3" s="99" t="s">
        <v>39</v>
      </c>
      <c r="B3" s="73" t="s">
        <v>4</v>
      </c>
      <c r="C3" s="32"/>
      <c r="D3" s="31" t="s">
        <v>5</v>
      </c>
      <c r="E3" s="32"/>
      <c r="F3" s="33" t="s">
        <v>6</v>
      </c>
      <c r="G3" s="34"/>
      <c r="H3" s="35" t="s">
        <v>7</v>
      </c>
      <c r="I3" s="36"/>
      <c r="J3" s="31" t="s">
        <v>8</v>
      </c>
      <c r="K3" s="37"/>
      <c r="L3" s="31" t="s">
        <v>4</v>
      </c>
      <c r="M3" s="32"/>
      <c r="N3" s="31" t="s">
        <v>5</v>
      </c>
      <c r="O3" s="35"/>
      <c r="P3" s="60" t="s">
        <v>13</v>
      </c>
      <c r="Q3" s="88" t="s">
        <v>9</v>
      </c>
      <c r="R3" s="72" t="s">
        <v>10</v>
      </c>
    </row>
    <row r="4" spans="1:18" s="6" customFormat="1" ht="13.5" customHeight="1" thickBot="1">
      <c r="A4" s="52"/>
      <c r="B4" s="82" t="s">
        <v>11</v>
      </c>
      <c r="C4" s="79" t="s">
        <v>12</v>
      </c>
      <c r="D4" s="79" t="s">
        <v>11</v>
      </c>
      <c r="E4" s="79" t="s">
        <v>12</v>
      </c>
      <c r="F4" s="100" t="s">
        <v>13</v>
      </c>
      <c r="G4" s="79" t="s">
        <v>14</v>
      </c>
      <c r="H4" s="79" t="s">
        <v>15</v>
      </c>
      <c r="I4" s="80" t="s">
        <v>16</v>
      </c>
      <c r="J4" s="79" t="s">
        <v>17</v>
      </c>
      <c r="K4" s="79" t="s">
        <v>18</v>
      </c>
      <c r="L4" s="81" t="s">
        <v>19</v>
      </c>
      <c r="M4" s="81" t="s">
        <v>20</v>
      </c>
      <c r="N4" s="81" t="s">
        <v>19</v>
      </c>
      <c r="O4" s="81" t="s">
        <v>20</v>
      </c>
      <c r="P4" s="60"/>
      <c r="Q4" s="89" t="s">
        <v>13</v>
      </c>
      <c r="R4" s="72" t="s">
        <v>21</v>
      </c>
    </row>
    <row r="5" spans="1:20" s="2" customFormat="1" ht="18" customHeight="1" thickBot="1">
      <c r="A5" s="54" t="s">
        <v>22</v>
      </c>
      <c r="B5" s="94" t="s">
        <v>76</v>
      </c>
      <c r="C5" s="77"/>
      <c r="D5" s="78"/>
      <c r="E5" s="101"/>
      <c r="F5" s="102"/>
      <c r="G5" s="83"/>
      <c r="H5" s="103" t="s">
        <v>51</v>
      </c>
      <c r="I5" s="46"/>
      <c r="J5" s="84"/>
      <c r="K5" s="83"/>
      <c r="L5" s="41" t="s">
        <v>39</v>
      </c>
      <c r="M5" s="41" t="s">
        <v>39</v>
      </c>
      <c r="N5" s="74">
        <v>0</v>
      </c>
      <c r="O5" s="74">
        <v>3</v>
      </c>
      <c r="P5" s="90"/>
      <c r="Q5" s="75"/>
      <c r="R5" s="85"/>
      <c r="T5" s="48"/>
    </row>
    <row r="6" spans="1:20" s="22" customFormat="1" ht="15.75" customHeight="1">
      <c r="A6" s="124" t="s">
        <v>77</v>
      </c>
      <c r="B6" s="114">
        <v>47</v>
      </c>
      <c r="C6" s="114">
        <v>120</v>
      </c>
      <c r="D6" s="114">
        <v>295</v>
      </c>
      <c r="E6" s="114">
        <v>960</v>
      </c>
      <c r="F6" s="115">
        <f aca="true" t="shared" si="0" ref="F6:F13">(D6/E6)</f>
        <v>0.3072916666666667</v>
      </c>
      <c r="G6" s="105">
        <v>166</v>
      </c>
      <c r="H6" s="105">
        <v>1145</v>
      </c>
      <c r="I6" s="106">
        <f>(H6/(E6/40))</f>
        <v>47.708333333333336</v>
      </c>
      <c r="J6" s="105">
        <v>75</v>
      </c>
      <c r="K6" s="107">
        <v>114</v>
      </c>
      <c r="L6" s="105">
        <v>2</v>
      </c>
      <c r="M6" s="105">
        <v>1</v>
      </c>
      <c r="N6" s="105">
        <v>12</v>
      </c>
      <c r="O6" s="105">
        <v>12</v>
      </c>
      <c r="P6" s="108">
        <f aca="true" t="shared" si="1" ref="P6:P11">N6/(N6+O6)</f>
        <v>0.5</v>
      </c>
      <c r="Q6" s="109">
        <v>55</v>
      </c>
      <c r="R6" s="125">
        <f>(90-I6)*0.9</f>
        <v>38.0625</v>
      </c>
      <c r="S6" s="14"/>
      <c r="T6" s="14"/>
    </row>
    <row r="7" spans="1:20" s="22" customFormat="1" ht="15.75" customHeight="1">
      <c r="A7" s="126" t="s">
        <v>55</v>
      </c>
      <c r="B7" s="105">
        <v>35</v>
      </c>
      <c r="C7" s="105">
        <v>120</v>
      </c>
      <c r="D7" s="105">
        <v>273</v>
      </c>
      <c r="E7" s="105">
        <v>960</v>
      </c>
      <c r="F7" s="33">
        <f t="shared" si="0"/>
        <v>0.284375</v>
      </c>
      <c r="G7" s="105">
        <v>144</v>
      </c>
      <c r="H7" s="105">
        <v>1056</v>
      </c>
      <c r="I7" s="106">
        <f>(H7/(E7/40))</f>
        <v>44</v>
      </c>
      <c r="J7" s="105">
        <v>61</v>
      </c>
      <c r="K7" s="107">
        <v>104</v>
      </c>
      <c r="L7" s="105">
        <v>2</v>
      </c>
      <c r="M7" s="105">
        <v>1</v>
      </c>
      <c r="N7" s="105">
        <v>15</v>
      </c>
      <c r="O7" s="105">
        <v>9</v>
      </c>
      <c r="P7" s="108">
        <f t="shared" si="1"/>
        <v>0.625</v>
      </c>
      <c r="Q7" s="109">
        <v>45</v>
      </c>
      <c r="R7" s="125">
        <f>(90-I7)*0.9</f>
        <v>41.4</v>
      </c>
      <c r="S7" s="14"/>
      <c r="T7" s="14"/>
    </row>
    <row r="8" spans="1:20" s="22" customFormat="1" ht="15.75" customHeight="1">
      <c r="A8" s="126" t="s">
        <v>94</v>
      </c>
      <c r="B8" s="105" t="s">
        <v>39</v>
      </c>
      <c r="C8" s="105" t="s">
        <v>39</v>
      </c>
      <c r="D8" s="105">
        <v>37</v>
      </c>
      <c r="E8" s="105">
        <v>720</v>
      </c>
      <c r="F8" s="33">
        <f t="shared" si="0"/>
        <v>0.05138888888888889</v>
      </c>
      <c r="G8" s="105" t="s">
        <v>39</v>
      </c>
      <c r="H8" s="105">
        <v>365</v>
      </c>
      <c r="I8" s="106">
        <f>(H8/(E8/40))</f>
        <v>20.27777777777778</v>
      </c>
      <c r="J8" s="105">
        <v>29</v>
      </c>
      <c r="K8" s="107">
        <v>93</v>
      </c>
      <c r="L8" s="105" t="s">
        <v>39</v>
      </c>
      <c r="M8" s="105" t="s">
        <v>39</v>
      </c>
      <c r="N8" s="105">
        <v>7.5</v>
      </c>
      <c r="O8" s="105">
        <v>10.5</v>
      </c>
      <c r="P8" s="108">
        <f t="shared" si="1"/>
        <v>0.4166666666666667</v>
      </c>
      <c r="Q8" s="109">
        <v>12.5</v>
      </c>
      <c r="R8" s="125">
        <f>(90-I8)*0.9</f>
        <v>62.75000000000001</v>
      </c>
      <c r="S8" s="14"/>
      <c r="T8" s="14"/>
    </row>
    <row r="9" spans="1:20" s="22" customFormat="1" ht="15.75" customHeight="1">
      <c r="A9" s="126" t="s">
        <v>39</v>
      </c>
      <c r="B9" s="105"/>
      <c r="C9" s="105"/>
      <c r="D9" s="105"/>
      <c r="E9" s="105"/>
      <c r="F9" s="33" t="e">
        <f t="shared" si="0"/>
        <v>#DIV/0!</v>
      </c>
      <c r="G9" s="105"/>
      <c r="H9" s="105"/>
      <c r="I9" s="106" t="s">
        <v>39</v>
      </c>
      <c r="J9" s="105"/>
      <c r="K9" s="107"/>
      <c r="L9" s="105"/>
      <c r="M9" s="105"/>
      <c r="N9" s="105"/>
      <c r="O9" s="105"/>
      <c r="P9" s="108" t="e">
        <f t="shared" si="1"/>
        <v>#DIV/0!</v>
      </c>
      <c r="Q9" s="109"/>
      <c r="R9" s="125" t="e">
        <f>(90-I9)*0.9</f>
        <v>#VALUE!</v>
      </c>
      <c r="S9" s="14"/>
      <c r="T9" s="14"/>
    </row>
    <row r="10" spans="1:20" s="2" customFormat="1" ht="15.75" customHeight="1">
      <c r="A10" s="127" t="s">
        <v>50</v>
      </c>
      <c r="B10" s="110">
        <v>21</v>
      </c>
      <c r="C10" s="110">
        <v>120</v>
      </c>
      <c r="D10" s="110">
        <v>21</v>
      </c>
      <c r="E10" s="110">
        <v>120</v>
      </c>
      <c r="F10" s="33">
        <f t="shared" si="0"/>
        <v>0.175</v>
      </c>
      <c r="G10" s="110">
        <v>123</v>
      </c>
      <c r="H10" s="110">
        <v>123</v>
      </c>
      <c r="I10" s="106">
        <f>(H10/(E10/40))</f>
        <v>41</v>
      </c>
      <c r="J10" s="110"/>
      <c r="K10" s="110"/>
      <c r="L10" s="110">
        <v>2</v>
      </c>
      <c r="M10" s="110">
        <v>1</v>
      </c>
      <c r="N10" s="110">
        <v>2</v>
      </c>
      <c r="O10" s="110">
        <v>1</v>
      </c>
      <c r="P10" s="108">
        <f t="shared" si="1"/>
        <v>0.6666666666666666</v>
      </c>
      <c r="Q10" s="111"/>
      <c r="R10" s="125" t="s">
        <v>39</v>
      </c>
      <c r="S10" s="23"/>
      <c r="T10" s="5"/>
    </row>
    <row r="11" spans="1:20" s="4" customFormat="1" ht="18" customHeight="1" thickBot="1">
      <c r="A11" s="128" t="s">
        <v>23</v>
      </c>
      <c r="B11" s="129">
        <f>SUM(B6:B10)</f>
        <v>103</v>
      </c>
      <c r="C11" s="129">
        <f>SUM(C6:C10)</f>
        <v>360</v>
      </c>
      <c r="D11" s="129">
        <f>SUM(D6:D10)</f>
        <v>626</v>
      </c>
      <c r="E11" s="129">
        <f>SUM(E6:E10)</f>
        <v>2760</v>
      </c>
      <c r="F11" s="130">
        <f t="shared" si="0"/>
        <v>0.22681159420289856</v>
      </c>
      <c r="G11" s="129">
        <f>SUM(G6:G10)</f>
        <v>433</v>
      </c>
      <c r="H11" s="129">
        <f>SUM(H6:H10)</f>
        <v>2689</v>
      </c>
      <c r="I11" s="131">
        <f>(H11/(E11/40))</f>
        <v>38.971014492753625</v>
      </c>
      <c r="J11" s="132"/>
      <c r="K11" s="133"/>
      <c r="L11" s="131">
        <f>+SUM(L5:L10)</f>
        <v>6</v>
      </c>
      <c r="M11" s="131">
        <f>SUM(M5:M10)</f>
        <v>3</v>
      </c>
      <c r="N11" s="131">
        <f>SUM(N5:N10)</f>
        <v>36.5</v>
      </c>
      <c r="O11" s="131">
        <f>SUM(O5:O10)</f>
        <v>35.5</v>
      </c>
      <c r="P11" s="134">
        <f t="shared" si="1"/>
        <v>0.5069444444444444</v>
      </c>
      <c r="Q11" s="135">
        <f>N11/(N11+O11)*100</f>
        <v>50.69444444444444</v>
      </c>
      <c r="R11" s="136">
        <f>(N11+O11)</f>
        <v>72</v>
      </c>
      <c r="S11"/>
      <c r="T11"/>
    </row>
    <row r="12" spans="1:20" s="22" customFormat="1" ht="15.75" customHeight="1" thickBot="1">
      <c r="A12" s="116" t="s">
        <v>24</v>
      </c>
      <c r="B12" s="117" t="s">
        <v>78</v>
      </c>
      <c r="C12" s="118"/>
      <c r="D12" s="118"/>
      <c r="E12" s="119"/>
      <c r="F12" s="120"/>
      <c r="G12" s="137"/>
      <c r="H12" s="138" t="s">
        <v>51</v>
      </c>
      <c r="I12" s="139"/>
      <c r="J12" s="140"/>
      <c r="K12" s="141"/>
      <c r="L12" s="142" t="s">
        <v>39</v>
      </c>
      <c r="M12" s="142" t="s">
        <v>39</v>
      </c>
      <c r="N12" s="142">
        <v>0</v>
      </c>
      <c r="O12" s="142">
        <v>3</v>
      </c>
      <c r="P12" s="143"/>
      <c r="Q12" s="144"/>
      <c r="R12" s="145"/>
      <c r="S12" s="14"/>
      <c r="T12" s="14"/>
    </row>
    <row r="13" spans="1:20" s="22" customFormat="1" ht="15.75" customHeight="1">
      <c r="A13" s="124" t="s">
        <v>56</v>
      </c>
      <c r="B13" s="114">
        <v>30</v>
      </c>
      <c r="C13" s="114">
        <v>120</v>
      </c>
      <c r="D13" s="114">
        <v>234</v>
      </c>
      <c r="E13" s="114">
        <v>840</v>
      </c>
      <c r="F13" s="33">
        <f t="shared" si="0"/>
        <v>0.2785714285714286</v>
      </c>
      <c r="G13" s="105">
        <v>140</v>
      </c>
      <c r="H13" s="105">
        <v>957</v>
      </c>
      <c r="I13" s="106">
        <f aca="true" t="shared" si="2" ref="I13:I18">(H13/(E13/40))</f>
        <v>45.57142857142857</v>
      </c>
      <c r="J13" s="105">
        <v>67</v>
      </c>
      <c r="K13" s="107">
        <v>105</v>
      </c>
      <c r="L13" s="105">
        <v>3</v>
      </c>
      <c r="M13" s="105">
        <v>0</v>
      </c>
      <c r="N13" s="105">
        <v>10.5</v>
      </c>
      <c r="O13" s="105">
        <v>10.5</v>
      </c>
      <c r="P13" s="108">
        <f aca="true" t="shared" si="3" ref="P13:P18">N13/(N13+O13)</f>
        <v>0.5</v>
      </c>
      <c r="Q13" s="109">
        <v>50</v>
      </c>
      <c r="R13" s="125">
        <f>(90-I13)*0.9</f>
        <v>39.98571428571429</v>
      </c>
      <c r="S13" s="14"/>
      <c r="T13" s="14"/>
    </row>
    <row r="14" spans="1:20" s="22" customFormat="1" ht="15.75" customHeight="1">
      <c r="A14" s="126" t="s">
        <v>54</v>
      </c>
      <c r="B14" s="105">
        <v>37</v>
      </c>
      <c r="C14" s="105">
        <v>120</v>
      </c>
      <c r="D14" s="105">
        <v>284</v>
      </c>
      <c r="E14" s="105">
        <v>960</v>
      </c>
      <c r="F14" s="33">
        <f>(D14/E14)</f>
        <v>0.29583333333333334</v>
      </c>
      <c r="G14" s="105">
        <v>144</v>
      </c>
      <c r="H14" s="105">
        <v>1170</v>
      </c>
      <c r="I14" s="106">
        <f t="shared" si="2"/>
        <v>48.75</v>
      </c>
      <c r="J14" s="105">
        <v>66</v>
      </c>
      <c r="K14" s="107">
        <v>103</v>
      </c>
      <c r="L14" s="105">
        <v>3</v>
      </c>
      <c r="M14" s="105">
        <v>0</v>
      </c>
      <c r="N14" s="105">
        <v>14</v>
      </c>
      <c r="O14" s="105">
        <v>10</v>
      </c>
      <c r="P14" s="108">
        <f t="shared" si="3"/>
        <v>0.5833333333333334</v>
      </c>
      <c r="Q14" s="109">
        <v>45</v>
      </c>
      <c r="R14" s="125">
        <f>(90-I14)*0.9</f>
        <v>37.125</v>
      </c>
      <c r="S14" s="14"/>
      <c r="T14" s="14"/>
    </row>
    <row r="15" spans="1:20" s="22" customFormat="1" ht="15.75" customHeight="1">
      <c r="A15" s="126" t="s">
        <v>79</v>
      </c>
      <c r="B15" s="105">
        <v>18</v>
      </c>
      <c r="C15" s="105">
        <v>120</v>
      </c>
      <c r="D15" s="105">
        <v>116</v>
      </c>
      <c r="E15" s="105">
        <v>960</v>
      </c>
      <c r="F15" s="33">
        <f>(D15/E15)</f>
        <v>0.12083333333333333</v>
      </c>
      <c r="G15" s="105">
        <v>99</v>
      </c>
      <c r="H15" s="105">
        <v>733</v>
      </c>
      <c r="I15" s="106">
        <f t="shared" si="2"/>
        <v>30.541666666666668</v>
      </c>
      <c r="J15" s="105">
        <v>41</v>
      </c>
      <c r="K15" s="107">
        <v>96</v>
      </c>
      <c r="L15" s="105">
        <v>3</v>
      </c>
      <c r="M15" s="105">
        <v>0</v>
      </c>
      <c r="N15" s="105">
        <v>11.5</v>
      </c>
      <c r="O15" s="105">
        <v>12.5</v>
      </c>
      <c r="P15" s="108">
        <f t="shared" si="3"/>
        <v>0.4791666666666667</v>
      </c>
      <c r="Q15" s="109">
        <v>25</v>
      </c>
      <c r="R15" s="125">
        <f>(90-I15)*0.9</f>
        <v>53.512499999999996</v>
      </c>
      <c r="S15" s="14"/>
      <c r="T15" s="14"/>
    </row>
    <row r="16" spans="1:20" s="2" customFormat="1" ht="15.75" customHeight="1">
      <c r="A16" s="126" t="s">
        <v>39</v>
      </c>
      <c r="B16" s="105"/>
      <c r="C16" s="105"/>
      <c r="D16" s="105"/>
      <c r="E16" s="105"/>
      <c r="F16" s="33" t="e">
        <f>(D16/E16)</f>
        <v>#DIV/0!</v>
      </c>
      <c r="G16" s="105"/>
      <c r="H16" s="105"/>
      <c r="I16" s="106" t="e">
        <f t="shared" si="2"/>
        <v>#DIV/0!</v>
      </c>
      <c r="J16" s="105"/>
      <c r="K16" s="107"/>
      <c r="L16" s="105"/>
      <c r="M16" s="105"/>
      <c r="N16" s="105"/>
      <c r="O16" s="105"/>
      <c r="P16" s="108" t="e">
        <f t="shared" si="3"/>
        <v>#DIV/0!</v>
      </c>
      <c r="Q16" s="109"/>
      <c r="R16" s="125" t="e">
        <f>(90-I16)*0.9</f>
        <v>#DIV/0!</v>
      </c>
      <c r="S16" s="23"/>
      <c r="T16" s="23"/>
    </row>
    <row r="17" spans="1:20" s="4" customFormat="1" ht="15.75" customHeight="1">
      <c r="A17" s="126" t="s">
        <v>50</v>
      </c>
      <c r="B17" s="110"/>
      <c r="C17" s="110"/>
      <c r="D17" s="105"/>
      <c r="E17" s="105"/>
      <c r="F17" s="33" t="e">
        <f>(D17/E17)</f>
        <v>#DIV/0!</v>
      </c>
      <c r="G17" s="110"/>
      <c r="H17" s="105"/>
      <c r="I17" s="106" t="e">
        <f t="shared" si="2"/>
        <v>#DIV/0!</v>
      </c>
      <c r="J17" s="112"/>
      <c r="K17" s="112"/>
      <c r="L17" s="110"/>
      <c r="M17" s="110"/>
      <c r="N17" s="105"/>
      <c r="O17" s="105"/>
      <c r="P17" s="108" t="e">
        <f t="shared" si="3"/>
        <v>#DIV/0!</v>
      </c>
      <c r="Q17" s="112"/>
      <c r="R17" s="146"/>
      <c r="S17"/>
      <c r="T17"/>
    </row>
    <row r="18" spans="1:20" s="18" customFormat="1" ht="15.75" customHeight="1" thickBot="1">
      <c r="A18" s="128" t="s">
        <v>23</v>
      </c>
      <c r="B18" s="129">
        <f>SUM(B13:B17)</f>
        <v>85</v>
      </c>
      <c r="C18" s="129">
        <f>SUM(C13:C17)</f>
        <v>360</v>
      </c>
      <c r="D18" s="129">
        <f>SUM(D13:D17)</f>
        <v>634</v>
      </c>
      <c r="E18" s="129">
        <f>SUM(E13:E17)</f>
        <v>2760</v>
      </c>
      <c r="F18" s="130">
        <f>(D18/E18)</f>
        <v>0.22971014492753622</v>
      </c>
      <c r="G18" s="129">
        <f>SUM(G13:G17)</f>
        <v>383</v>
      </c>
      <c r="H18" s="129">
        <f>SUM(H13:H17)</f>
        <v>2860</v>
      </c>
      <c r="I18" s="131">
        <f t="shared" si="2"/>
        <v>41.44927536231884</v>
      </c>
      <c r="J18" s="129"/>
      <c r="K18" s="147"/>
      <c r="L18" s="131">
        <f>+SUM(L12:L17)</f>
        <v>9</v>
      </c>
      <c r="M18" s="131">
        <f>SUM(M12:M17)</f>
        <v>0</v>
      </c>
      <c r="N18" s="131">
        <f>SUM(N12:N17)</f>
        <v>36</v>
      </c>
      <c r="O18" s="131">
        <f>SUM(O12:O17)</f>
        <v>36</v>
      </c>
      <c r="P18" s="134">
        <f t="shared" si="3"/>
        <v>0.5</v>
      </c>
      <c r="Q18" s="135">
        <f>N18/(N18+O18)*100</f>
        <v>50</v>
      </c>
      <c r="R18" s="136">
        <f>(N18+O18)</f>
        <v>72</v>
      </c>
      <c r="S18" s="14"/>
      <c r="T18" s="14"/>
    </row>
    <row r="19" spans="1:20" s="18" customFormat="1" ht="15.75" customHeight="1" thickBot="1">
      <c r="A19" s="116" t="s">
        <v>49</v>
      </c>
      <c r="B19" s="121" t="s">
        <v>80</v>
      </c>
      <c r="C19" s="122"/>
      <c r="D19" s="118"/>
      <c r="E19" s="123"/>
      <c r="F19" s="120"/>
      <c r="G19" s="148"/>
      <c r="H19" s="138" t="s">
        <v>51</v>
      </c>
      <c r="I19" s="149"/>
      <c r="J19" s="140"/>
      <c r="K19" s="141"/>
      <c r="L19" s="142" t="s">
        <v>39</v>
      </c>
      <c r="M19" s="142" t="s">
        <v>39</v>
      </c>
      <c r="N19" s="142">
        <v>0</v>
      </c>
      <c r="O19" s="142">
        <v>1</v>
      </c>
      <c r="P19" s="150"/>
      <c r="Q19" s="151"/>
      <c r="R19" s="145"/>
      <c r="S19" s="14"/>
      <c r="T19" s="14"/>
    </row>
    <row r="20" spans="1:20" s="22" customFormat="1" ht="15.75" customHeight="1">
      <c r="A20" s="124" t="s">
        <v>95</v>
      </c>
      <c r="B20" s="114">
        <v>34</v>
      </c>
      <c r="C20" s="114">
        <v>120</v>
      </c>
      <c r="D20" s="114">
        <v>273</v>
      </c>
      <c r="E20" s="114">
        <v>960</v>
      </c>
      <c r="F20" s="115">
        <f aca="true" t="shared" si="4" ref="F20:F25">(D20/E20)</f>
        <v>0.284375</v>
      </c>
      <c r="G20" s="105">
        <v>151</v>
      </c>
      <c r="H20" s="105">
        <v>1197</v>
      </c>
      <c r="I20" s="106">
        <f>(H20/(E20/40))</f>
        <v>49.875</v>
      </c>
      <c r="J20" s="105">
        <v>69</v>
      </c>
      <c r="K20" s="107">
        <v>107</v>
      </c>
      <c r="L20" s="105">
        <v>2</v>
      </c>
      <c r="M20" s="105">
        <v>1</v>
      </c>
      <c r="N20" s="105">
        <v>13.5</v>
      </c>
      <c r="O20" s="105">
        <v>10.5</v>
      </c>
      <c r="P20" s="108">
        <f aca="true" t="shared" si="5" ref="P20:P25">N20/(N20+O20)</f>
        <v>0.5625</v>
      </c>
      <c r="Q20" s="109">
        <v>52.5</v>
      </c>
      <c r="R20" s="125">
        <f>(90-I20)*0.9</f>
        <v>36.112500000000004</v>
      </c>
      <c r="S20" s="14"/>
      <c r="T20" s="14"/>
    </row>
    <row r="21" spans="1:20" s="22" customFormat="1" ht="15.75" customHeight="1">
      <c r="A21" s="126" t="s">
        <v>58</v>
      </c>
      <c r="B21" s="105">
        <v>27</v>
      </c>
      <c r="C21" s="105">
        <v>120</v>
      </c>
      <c r="D21" s="105">
        <v>243</v>
      </c>
      <c r="E21" s="105">
        <v>960</v>
      </c>
      <c r="F21" s="33">
        <f t="shared" si="4"/>
        <v>0.253125</v>
      </c>
      <c r="G21" s="105">
        <v>123</v>
      </c>
      <c r="H21" s="105">
        <v>1116</v>
      </c>
      <c r="I21" s="106">
        <f>(H21/(E21/40))</f>
        <v>46.5</v>
      </c>
      <c r="J21" s="105">
        <v>61</v>
      </c>
      <c r="K21" s="105">
        <v>103</v>
      </c>
      <c r="L21" s="113">
        <v>1</v>
      </c>
      <c r="M21" s="105">
        <v>2</v>
      </c>
      <c r="N21" s="105">
        <v>17</v>
      </c>
      <c r="O21" s="105">
        <v>7</v>
      </c>
      <c r="P21" s="108">
        <f t="shared" si="5"/>
        <v>0.7083333333333334</v>
      </c>
      <c r="Q21" s="109">
        <v>40</v>
      </c>
      <c r="R21" s="125">
        <f>(90-I21)*0.9</f>
        <v>39.15</v>
      </c>
      <c r="S21" s="14"/>
      <c r="T21" s="14"/>
    </row>
    <row r="22" spans="1:20" s="2" customFormat="1" ht="15.75" customHeight="1">
      <c r="A22" s="126" t="s">
        <v>102</v>
      </c>
      <c r="B22" s="105" t="s">
        <v>39</v>
      </c>
      <c r="C22" s="105" t="s">
        <v>39</v>
      </c>
      <c r="D22" s="105">
        <v>10</v>
      </c>
      <c r="E22" s="105">
        <v>80</v>
      </c>
      <c r="F22" s="33">
        <f t="shared" si="4"/>
        <v>0.125</v>
      </c>
      <c r="G22" s="105" t="s">
        <v>39</v>
      </c>
      <c r="H22" s="105">
        <v>63</v>
      </c>
      <c r="I22" s="106">
        <f>(H22/(E22/40))</f>
        <v>31.5</v>
      </c>
      <c r="J22" s="105">
        <v>41</v>
      </c>
      <c r="K22" s="107"/>
      <c r="L22" s="105" t="s">
        <v>39</v>
      </c>
      <c r="M22" s="113" t="s">
        <v>39</v>
      </c>
      <c r="N22" s="105">
        <v>1</v>
      </c>
      <c r="O22" s="105">
        <v>1</v>
      </c>
      <c r="P22" s="108">
        <f t="shared" si="5"/>
        <v>0.5</v>
      </c>
      <c r="Q22" s="109">
        <v>20</v>
      </c>
      <c r="R22" s="125">
        <f>(90-I22)*0.9</f>
        <v>52.65</v>
      </c>
      <c r="S22"/>
      <c r="T22"/>
    </row>
    <row r="23" spans="1:20" s="4" customFormat="1" ht="15.75" customHeight="1">
      <c r="A23" s="126" t="s">
        <v>110</v>
      </c>
      <c r="B23" s="105">
        <v>35</v>
      </c>
      <c r="C23" s="105">
        <v>120</v>
      </c>
      <c r="D23" s="105">
        <v>262</v>
      </c>
      <c r="E23" s="105">
        <v>720</v>
      </c>
      <c r="F23" s="33">
        <f t="shared" si="4"/>
        <v>0.3638888888888889</v>
      </c>
      <c r="G23" s="105">
        <v>158</v>
      </c>
      <c r="H23" s="105">
        <v>1083</v>
      </c>
      <c r="I23" s="106">
        <f>(H23/(E23/40))</f>
        <v>60.166666666666664</v>
      </c>
      <c r="J23" s="105">
        <v>79</v>
      </c>
      <c r="K23" s="107">
        <v>107</v>
      </c>
      <c r="L23" s="105">
        <v>0</v>
      </c>
      <c r="M23" s="105">
        <v>3</v>
      </c>
      <c r="N23" s="105">
        <v>9</v>
      </c>
      <c r="O23" s="105">
        <v>9</v>
      </c>
      <c r="P23" s="108">
        <f t="shared" si="5"/>
        <v>0.5</v>
      </c>
      <c r="Q23" s="109">
        <v>52.5</v>
      </c>
      <c r="R23" s="125">
        <f>(90-I23)*0.9</f>
        <v>26.85</v>
      </c>
      <c r="S23"/>
      <c r="T23"/>
    </row>
    <row r="24" spans="1:22" s="22" customFormat="1" ht="15.75" customHeight="1">
      <c r="A24" s="127" t="s">
        <v>50</v>
      </c>
      <c r="B24" s="110" t="s">
        <v>39</v>
      </c>
      <c r="C24" s="110" t="s">
        <v>39</v>
      </c>
      <c r="D24" s="110">
        <v>9</v>
      </c>
      <c r="E24" s="110">
        <v>120</v>
      </c>
      <c r="F24" s="350">
        <f t="shared" si="4"/>
        <v>0.075</v>
      </c>
      <c r="G24" s="110" t="s">
        <v>39</v>
      </c>
      <c r="H24" s="110">
        <v>54</v>
      </c>
      <c r="I24" s="111"/>
      <c r="J24" s="110" t="s">
        <v>39</v>
      </c>
      <c r="K24" s="110" t="s">
        <v>39</v>
      </c>
      <c r="L24" s="110" t="s">
        <v>39</v>
      </c>
      <c r="M24" s="110" t="s">
        <v>39</v>
      </c>
      <c r="N24" s="110">
        <v>2</v>
      </c>
      <c r="O24" s="110">
        <v>1</v>
      </c>
      <c r="P24" s="349">
        <f t="shared" si="5"/>
        <v>0.6666666666666666</v>
      </c>
      <c r="Q24" s="355" t="s">
        <v>39</v>
      </c>
      <c r="R24" s="152"/>
      <c r="S24" s="14"/>
      <c r="T24" s="14"/>
      <c r="V24" s="22" t="s">
        <v>39</v>
      </c>
    </row>
    <row r="25" spans="1:20" s="22" customFormat="1" ht="15.75" customHeight="1" thickBot="1">
      <c r="A25" s="128" t="s">
        <v>23</v>
      </c>
      <c r="B25" s="129">
        <f>SUM(B20:B24)</f>
        <v>96</v>
      </c>
      <c r="C25" s="129">
        <f>SUM(C20:C24)</f>
        <v>360</v>
      </c>
      <c r="D25" s="129">
        <f>SUM(D20:D24)</f>
        <v>797</v>
      </c>
      <c r="E25" s="129">
        <f>SUM(E20:E24)</f>
        <v>2840</v>
      </c>
      <c r="F25" s="130">
        <f t="shared" si="4"/>
        <v>0.2806338028169014</v>
      </c>
      <c r="G25" s="129">
        <f>SUM(G20:G24)</f>
        <v>432</v>
      </c>
      <c r="H25" s="129">
        <f>SUM(H20:H24)</f>
        <v>3513</v>
      </c>
      <c r="I25" s="131">
        <f>(H25/(E25/40))</f>
        <v>49.478873239436616</v>
      </c>
      <c r="J25" s="132"/>
      <c r="K25" s="133"/>
      <c r="L25" s="131">
        <f>+SUM(L19:L24)</f>
        <v>3</v>
      </c>
      <c r="M25" s="131">
        <f>SUM(M19:M24)</f>
        <v>6</v>
      </c>
      <c r="N25" s="131">
        <f>SUM(N19:N24)</f>
        <v>42.5</v>
      </c>
      <c r="O25" s="131">
        <f>SUM(O19:O24)</f>
        <v>29.5</v>
      </c>
      <c r="P25" s="134">
        <f t="shared" si="5"/>
        <v>0.5902777777777778</v>
      </c>
      <c r="Q25" s="135">
        <f>N25/(N25+O25)*100</f>
        <v>59.02777777777778</v>
      </c>
      <c r="R25" s="136">
        <f>(N25+O25)</f>
        <v>72</v>
      </c>
      <c r="S25" s="14"/>
      <c r="T25" s="14"/>
    </row>
    <row r="26" spans="1:20" s="22" customFormat="1" ht="15.75" customHeight="1" thickBot="1">
      <c r="A26" s="116" t="s">
        <v>25</v>
      </c>
      <c r="B26" s="121" t="s">
        <v>82</v>
      </c>
      <c r="C26" s="122"/>
      <c r="D26" s="118"/>
      <c r="E26" s="123"/>
      <c r="F26" s="120"/>
      <c r="G26" s="148"/>
      <c r="H26" s="138" t="s">
        <v>51</v>
      </c>
      <c r="I26" s="149"/>
      <c r="J26" s="140"/>
      <c r="K26" s="141"/>
      <c r="L26" s="142" t="s">
        <v>39</v>
      </c>
      <c r="M26" s="142" t="s">
        <v>39</v>
      </c>
      <c r="N26" s="142">
        <v>0</v>
      </c>
      <c r="O26" s="142">
        <v>2</v>
      </c>
      <c r="P26" s="150"/>
      <c r="Q26" s="151"/>
      <c r="R26" s="145"/>
      <c r="S26" s="14"/>
      <c r="T26" s="14"/>
    </row>
    <row r="27" spans="1:20" s="22" customFormat="1" ht="15.75" customHeight="1">
      <c r="A27" s="124" t="s">
        <v>96</v>
      </c>
      <c r="B27" s="114">
        <v>79</v>
      </c>
      <c r="C27" s="114">
        <v>120</v>
      </c>
      <c r="D27" s="114">
        <v>422</v>
      </c>
      <c r="E27" s="114">
        <v>720</v>
      </c>
      <c r="F27" s="115">
        <f aca="true" t="shared" si="6" ref="F27:F32">(D27/E27)</f>
        <v>0.5861111111111111</v>
      </c>
      <c r="G27" s="105">
        <v>264</v>
      </c>
      <c r="H27" s="105">
        <v>1432</v>
      </c>
      <c r="I27" s="106">
        <f>(H27/(E27/40))</f>
        <v>79.55555555555556</v>
      </c>
      <c r="J27" s="105">
        <v>91</v>
      </c>
      <c r="K27" s="107">
        <v>102</v>
      </c>
      <c r="L27" s="105">
        <v>3</v>
      </c>
      <c r="M27" s="105">
        <v>0</v>
      </c>
      <c r="N27" s="105">
        <v>11</v>
      </c>
      <c r="O27" s="105">
        <v>7</v>
      </c>
      <c r="P27" s="108">
        <f aca="true" t="shared" si="7" ref="P27:P32">N27/(N27+O27)</f>
        <v>0.6111111111111112</v>
      </c>
      <c r="Q27" s="109">
        <v>72.5</v>
      </c>
      <c r="R27" s="125">
        <f>(90-I27)*0.9</f>
        <v>9.399999999999999</v>
      </c>
      <c r="S27" s="14"/>
      <c r="T27" s="14"/>
    </row>
    <row r="28" spans="1:20" s="2" customFormat="1" ht="15.75" customHeight="1">
      <c r="A28" s="126" t="s">
        <v>60</v>
      </c>
      <c r="B28" s="105">
        <v>31</v>
      </c>
      <c r="C28" s="105">
        <v>120</v>
      </c>
      <c r="D28" s="105">
        <v>189</v>
      </c>
      <c r="E28" s="105">
        <v>840</v>
      </c>
      <c r="F28" s="33">
        <f t="shared" si="6"/>
        <v>0.225</v>
      </c>
      <c r="G28" s="105">
        <v>128</v>
      </c>
      <c r="H28" s="105">
        <v>757</v>
      </c>
      <c r="I28" s="106">
        <f>(H28/(E28/40))</f>
        <v>36.04761904761905</v>
      </c>
      <c r="J28" s="105">
        <v>53</v>
      </c>
      <c r="K28" s="105">
        <v>102</v>
      </c>
      <c r="L28" s="113">
        <v>2</v>
      </c>
      <c r="M28" s="105">
        <v>1</v>
      </c>
      <c r="N28" s="105">
        <v>13.5</v>
      </c>
      <c r="O28" s="105">
        <v>7.5</v>
      </c>
      <c r="P28" s="108">
        <f t="shared" si="7"/>
        <v>0.6428571428571429</v>
      </c>
      <c r="Q28" s="109">
        <v>37.5</v>
      </c>
      <c r="R28" s="125">
        <f>(90-I28)*0.9</f>
        <v>48.55714285714286</v>
      </c>
      <c r="S28" s="23"/>
      <c r="T28" s="23"/>
    </row>
    <row r="29" spans="1:20" s="4" customFormat="1" ht="15.75" customHeight="1">
      <c r="A29" s="126" t="s">
        <v>104</v>
      </c>
      <c r="B29" s="105" t="s">
        <v>39</v>
      </c>
      <c r="C29" s="105" t="s">
        <v>39</v>
      </c>
      <c r="D29" s="105">
        <v>50</v>
      </c>
      <c r="E29" s="105">
        <v>532</v>
      </c>
      <c r="F29" s="33">
        <f t="shared" si="6"/>
        <v>0.09398496240601503</v>
      </c>
      <c r="G29" s="105" t="s">
        <v>39</v>
      </c>
      <c r="H29" s="105">
        <v>327</v>
      </c>
      <c r="I29" s="106">
        <f>(H29/(E29/40))</f>
        <v>24.586466165413533</v>
      </c>
      <c r="J29" s="105">
        <v>35</v>
      </c>
      <c r="K29" s="107">
        <v>93</v>
      </c>
      <c r="L29" s="105" t="s">
        <v>39</v>
      </c>
      <c r="M29" s="113" t="s">
        <v>39</v>
      </c>
      <c r="N29" s="105">
        <v>7</v>
      </c>
      <c r="O29" s="105">
        <v>6</v>
      </c>
      <c r="P29" s="108">
        <f t="shared" si="7"/>
        <v>0.5384615384615384</v>
      </c>
      <c r="Q29" s="109">
        <v>20</v>
      </c>
      <c r="R29" s="125">
        <f>(90-I29)*0.9</f>
        <v>58.872180451127825</v>
      </c>
      <c r="S29"/>
      <c r="T29"/>
    </row>
    <row r="30" spans="1:20" s="22" customFormat="1" ht="15.75" customHeight="1">
      <c r="A30" s="126" t="s">
        <v>97</v>
      </c>
      <c r="B30" s="105">
        <v>17</v>
      </c>
      <c r="C30" s="105">
        <v>120</v>
      </c>
      <c r="D30" s="105">
        <v>72</v>
      </c>
      <c r="E30" s="105">
        <v>720</v>
      </c>
      <c r="F30" s="33">
        <f t="shared" si="6"/>
        <v>0.1</v>
      </c>
      <c r="G30" s="105">
        <v>85</v>
      </c>
      <c r="H30" s="105">
        <v>383</v>
      </c>
      <c r="I30" s="106">
        <f>(H30/(E30/40))</f>
        <v>21.27777777777778</v>
      </c>
      <c r="J30" s="105">
        <v>39</v>
      </c>
      <c r="K30" s="107">
        <v>104</v>
      </c>
      <c r="L30" s="105">
        <v>2</v>
      </c>
      <c r="M30" s="105">
        <v>1</v>
      </c>
      <c r="N30" s="105">
        <v>7</v>
      </c>
      <c r="O30" s="105">
        <v>11</v>
      </c>
      <c r="P30" s="108">
        <f t="shared" si="7"/>
        <v>0.3888888888888889</v>
      </c>
      <c r="Q30" s="109">
        <v>22.5</v>
      </c>
      <c r="R30" s="125">
        <f>(90-I30)*0.9</f>
        <v>61.85000000000001</v>
      </c>
      <c r="S30" s="14"/>
      <c r="T30" s="14"/>
    </row>
    <row r="31" spans="1:20" s="22" customFormat="1" ht="15.75" customHeight="1">
      <c r="A31" s="127" t="s">
        <v>50</v>
      </c>
      <c r="B31" s="110"/>
      <c r="C31" s="110"/>
      <c r="D31" s="110"/>
      <c r="E31" s="110"/>
      <c r="F31" s="33" t="e">
        <f t="shared" si="6"/>
        <v>#DIV/0!</v>
      </c>
      <c r="G31" s="110"/>
      <c r="H31" s="110"/>
      <c r="I31" s="106" t="s">
        <v>39</v>
      </c>
      <c r="J31" s="111"/>
      <c r="K31" s="111"/>
      <c r="L31" s="110"/>
      <c r="M31" s="110"/>
      <c r="N31" s="110"/>
      <c r="O31" s="110"/>
      <c r="P31" s="108" t="e">
        <f t="shared" si="7"/>
        <v>#DIV/0!</v>
      </c>
      <c r="Q31" s="111"/>
      <c r="R31" s="152" t="s">
        <v>39</v>
      </c>
      <c r="S31" s="14"/>
      <c r="T31" s="14"/>
    </row>
    <row r="32" spans="1:20" s="22" customFormat="1" ht="15.75" customHeight="1" thickBot="1">
      <c r="A32" s="128" t="s">
        <v>23</v>
      </c>
      <c r="B32" s="129">
        <f>SUM(B27:B31)</f>
        <v>127</v>
      </c>
      <c r="C32" s="129">
        <f>SUM(C27:C31)</f>
        <v>360</v>
      </c>
      <c r="D32" s="129">
        <f>SUM(D27:D31)</f>
        <v>733</v>
      </c>
      <c r="E32" s="129">
        <f>SUM(E27:E31)</f>
        <v>2812</v>
      </c>
      <c r="F32" s="130">
        <f t="shared" si="6"/>
        <v>0.26066856330014226</v>
      </c>
      <c r="G32" s="129">
        <f>SUM(G27:G31)</f>
        <v>477</v>
      </c>
      <c r="H32" s="129">
        <f>SUM(H27:H31)</f>
        <v>2899</v>
      </c>
      <c r="I32" s="131">
        <f>(H32/(E32/40))</f>
        <v>41.237553342816504</v>
      </c>
      <c r="J32" s="132"/>
      <c r="K32" s="133"/>
      <c r="L32" s="131">
        <f>+SUM(L26:L31)</f>
        <v>7</v>
      </c>
      <c r="M32" s="131">
        <f>SUM(M26:M31)</f>
        <v>2</v>
      </c>
      <c r="N32" s="131">
        <f>SUM(N26:N31)</f>
        <v>38.5</v>
      </c>
      <c r="O32" s="131">
        <f>SUM(O26:O31)</f>
        <v>33.5</v>
      </c>
      <c r="P32" s="134">
        <f t="shared" si="7"/>
        <v>0.5347222222222222</v>
      </c>
      <c r="Q32" s="135">
        <f>N32/(N32+O32)*100</f>
        <v>53.47222222222222</v>
      </c>
      <c r="R32" s="136">
        <f>(N32+O32)</f>
        <v>72</v>
      </c>
      <c r="S32" s="14"/>
      <c r="T32" s="14"/>
    </row>
    <row r="33" spans="1:20" s="22" customFormat="1" ht="15.75" customHeight="1" thickBot="1">
      <c r="A33" s="116" t="s">
        <v>74</v>
      </c>
      <c r="B33" s="121" t="s">
        <v>83</v>
      </c>
      <c r="C33" s="122"/>
      <c r="D33" s="118"/>
      <c r="E33" s="123"/>
      <c r="F33" s="120"/>
      <c r="G33" s="148"/>
      <c r="H33" s="138" t="s">
        <v>51</v>
      </c>
      <c r="I33" s="149"/>
      <c r="J33" s="140"/>
      <c r="K33" s="141"/>
      <c r="L33" s="142">
        <v>0</v>
      </c>
      <c r="M33" s="142">
        <v>3</v>
      </c>
      <c r="N33" s="142">
        <v>0</v>
      </c>
      <c r="O33" s="142">
        <v>6</v>
      </c>
      <c r="P33" s="150"/>
      <c r="Q33" s="151"/>
      <c r="R33" s="145"/>
      <c r="S33" s="14"/>
      <c r="T33" s="14"/>
    </row>
    <row r="34" spans="1:20" s="2" customFormat="1" ht="16.5" customHeight="1">
      <c r="A34" s="124" t="s">
        <v>103</v>
      </c>
      <c r="B34" s="114" t="s">
        <v>39</v>
      </c>
      <c r="C34" s="114" t="s">
        <v>39</v>
      </c>
      <c r="D34" s="114">
        <v>211</v>
      </c>
      <c r="E34" s="114">
        <v>640</v>
      </c>
      <c r="F34" s="115">
        <f aca="true" t="shared" si="8" ref="F34:F39">(D34/E34)</f>
        <v>0.3296875</v>
      </c>
      <c r="G34" s="105" t="s">
        <v>39</v>
      </c>
      <c r="H34" s="105">
        <v>822</v>
      </c>
      <c r="I34" s="106">
        <f>(H34/(E34/40))</f>
        <v>51.375</v>
      </c>
      <c r="J34" s="105">
        <v>68</v>
      </c>
      <c r="K34" s="107">
        <v>104</v>
      </c>
      <c r="L34" s="105" t="s">
        <v>39</v>
      </c>
      <c r="M34" s="105" t="s">
        <v>39</v>
      </c>
      <c r="N34" s="105">
        <v>10</v>
      </c>
      <c r="O34" s="105">
        <v>6</v>
      </c>
      <c r="P34" s="108">
        <f aca="true" t="shared" si="9" ref="P34:P39">N34/(N34+O34)</f>
        <v>0.625</v>
      </c>
      <c r="Q34" s="109">
        <v>52.5</v>
      </c>
      <c r="R34" s="125">
        <f>(90-I34)*0.9</f>
        <v>34.7625</v>
      </c>
      <c r="S34"/>
      <c r="T34"/>
    </row>
    <row r="35" spans="1:20" s="2" customFormat="1" ht="15.75" customHeight="1">
      <c r="A35" s="126" t="s">
        <v>98</v>
      </c>
      <c r="B35" s="105" t="s">
        <v>39</v>
      </c>
      <c r="C35" s="105" t="s">
        <v>39</v>
      </c>
      <c r="D35" s="105">
        <v>11</v>
      </c>
      <c r="E35" s="105">
        <v>120</v>
      </c>
      <c r="F35" s="33">
        <f t="shared" si="8"/>
        <v>0.09166666666666666</v>
      </c>
      <c r="G35" s="105" t="s">
        <v>39</v>
      </c>
      <c r="H35" s="105">
        <v>88</v>
      </c>
      <c r="I35" s="106">
        <v>39.9</v>
      </c>
      <c r="J35" s="105">
        <v>33</v>
      </c>
      <c r="K35" s="105">
        <v>78</v>
      </c>
      <c r="L35" s="113" t="s">
        <v>39</v>
      </c>
      <c r="M35" s="105" t="s">
        <v>39</v>
      </c>
      <c r="N35" s="105">
        <v>0</v>
      </c>
      <c r="O35" s="105">
        <v>3</v>
      </c>
      <c r="P35" s="108">
        <f t="shared" si="9"/>
        <v>0</v>
      </c>
      <c r="Q35" s="109">
        <v>15</v>
      </c>
      <c r="R35" s="125">
        <f>(90-I35)*0.9</f>
        <v>45.09</v>
      </c>
      <c r="S35"/>
      <c r="T35"/>
    </row>
    <row r="36" spans="1:20" s="2" customFormat="1" ht="15.75" customHeight="1">
      <c r="A36" s="126" t="s">
        <v>63</v>
      </c>
      <c r="B36" s="105">
        <v>14</v>
      </c>
      <c r="C36" s="105">
        <v>120</v>
      </c>
      <c r="D36" s="105">
        <v>82</v>
      </c>
      <c r="E36" s="105">
        <v>600</v>
      </c>
      <c r="F36" s="33">
        <f t="shared" si="8"/>
        <v>0.13666666666666666</v>
      </c>
      <c r="G36" s="105">
        <v>63</v>
      </c>
      <c r="H36" s="105">
        <v>377</v>
      </c>
      <c r="I36" s="106">
        <f>(H36/(E36/40))</f>
        <v>25.133333333333333</v>
      </c>
      <c r="J36" s="105">
        <v>36</v>
      </c>
      <c r="K36" s="107">
        <v>90</v>
      </c>
      <c r="L36" s="105">
        <v>0</v>
      </c>
      <c r="M36" s="113">
        <v>3</v>
      </c>
      <c r="N36" s="105">
        <v>3.5</v>
      </c>
      <c r="O36" s="105">
        <v>11.5</v>
      </c>
      <c r="P36" s="108">
        <f t="shared" si="9"/>
        <v>0.23333333333333334</v>
      </c>
      <c r="Q36" s="109">
        <v>25</v>
      </c>
      <c r="R36" s="125">
        <f>(90-I36)*0.9</f>
        <v>58.38000000000001</v>
      </c>
      <c r="S36" s="53"/>
      <c r="T36"/>
    </row>
    <row r="37" spans="1:20" s="22" customFormat="1" ht="15.75" customHeight="1">
      <c r="A37" s="126" t="s">
        <v>105</v>
      </c>
      <c r="B37" s="105">
        <v>4</v>
      </c>
      <c r="C37" s="105">
        <v>120</v>
      </c>
      <c r="D37" s="105">
        <v>98</v>
      </c>
      <c r="E37" s="105">
        <v>920</v>
      </c>
      <c r="F37" s="33">
        <f t="shared" si="8"/>
        <v>0.10652173913043478</v>
      </c>
      <c r="G37" s="105">
        <v>57</v>
      </c>
      <c r="H37" s="105">
        <v>532</v>
      </c>
      <c r="I37" s="106">
        <f>(H37/(E37/40))</f>
        <v>23.130434782608695</v>
      </c>
      <c r="J37" s="105">
        <v>39</v>
      </c>
      <c r="K37" s="107">
        <v>99</v>
      </c>
      <c r="L37" s="105">
        <v>0</v>
      </c>
      <c r="M37" s="105">
        <v>3</v>
      </c>
      <c r="N37" s="105">
        <v>8</v>
      </c>
      <c r="O37" s="105">
        <v>15</v>
      </c>
      <c r="P37" s="108">
        <f t="shared" si="9"/>
        <v>0.34782608695652173</v>
      </c>
      <c r="Q37" s="109">
        <v>25</v>
      </c>
      <c r="R37" s="125">
        <f>(90-I37)*0.9</f>
        <v>60.182608695652185</v>
      </c>
      <c r="S37" s="14"/>
      <c r="T37" s="14"/>
    </row>
    <row r="38" spans="1:20" s="22" customFormat="1" ht="15.75" customHeight="1">
      <c r="A38" s="127" t="s">
        <v>50</v>
      </c>
      <c r="B38" s="110" t="s">
        <v>39</v>
      </c>
      <c r="C38" s="110" t="s">
        <v>39</v>
      </c>
      <c r="D38" s="110">
        <v>56</v>
      </c>
      <c r="E38" s="110">
        <v>360</v>
      </c>
      <c r="F38" s="33">
        <f t="shared" si="8"/>
        <v>0.15555555555555556</v>
      </c>
      <c r="G38" s="110" t="s">
        <v>39</v>
      </c>
      <c r="H38" s="110">
        <v>305</v>
      </c>
      <c r="I38" s="106" t="s">
        <v>39</v>
      </c>
      <c r="J38" s="111"/>
      <c r="K38" s="111"/>
      <c r="L38" s="110" t="s">
        <v>39</v>
      </c>
      <c r="M38" s="110" t="s">
        <v>39</v>
      </c>
      <c r="N38" s="110">
        <v>5</v>
      </c>
      <c r="O38" s="110">
        <v>4</v>
      </c>
      <c r="P38" s="108">
        <f t="shared" si="9"/>
        <v>0.5555555555555556</v>
      </c>
      <c r="Q38" s="111"/>
      <c r="R38" s="152" t="s">
        <v>39</v>
      </c>
      <c r="S38" s="14"/>
      <c r="T38" s="14"/>
    </row>
    <row r="39" spans="1:20" s="22" customFormat="1" ht="15.75" customHeight="1" thickBot="1">
      <c r="A39" s="128" t="s">
        <v>23</v>
      </c>
      <c r="B39" s="129">
        <f>SUM(B34:B38)</f>
        <v>18</v>
      </c>
      <c r="C39" s="129">
        <f>SUM(C34:C38)</f>
        <v>240</v>
      </c>
      <c r="D39" s="129">
        <f>SUM(D34:D38)</f>
        <v>458</v>
      </c>
      <c r="E39" s="129">
        <f>SUM(E34:E38)</f>
        <v>2640</v>
      </c>
      <c r="F39" s="130">
        <f t="shared" si="8"/>
        <v>0.1734848484848485</v>
      </c>
      <c r="G39" s="129">
        <f>SUM(G34:G38)</f>
        <v>120</v>
      </c>
      <c r="H39" s="129">
        <f>SUM(H34:H38)</f>
        <v>2124</v>
      </c>
      <c r="I39" s="131">
        <f>(H39/(E39/40))</f>
        <v>32.18181818181818</v>
      </c>
      <c r="J39" s="132"/>
      <c r="K39" s="133"/>
      <c r="L39" s="131">
        <f>+SUM(L33:L38)</f>
        <v>0</v>
      </c>
      <c r="M39" s="131">
        <f>SUM(M33:M38)</f>
        <v>9</v>
      </c>
      <c r="N39" s="131">
        <f>SUM(N33:N38)</f>
        <v>26.5</v>
      </c>
      <c r="O39" s="131">
        <f>SUM(O33:O38)</f>
        <v>45.5</v>
      </c>
      <c r="P39" s="134">
        <f t="shared" si="9"/>
        <v>0.3680555555555556</v>
      </c>
      <c r="Q39" s="135">
        <f>N39/(N39+O39)*100</f>
        <v>36.80555555555556</v>
      </c>
      <c r="R39" s="136">
        <f>(N39+O39)</f>
        <v>72</v>
      </c>
      <c r="S39" s="14"/>
      <c r="T39" s="14"/>
    </row>
    <row r="40" spans="1:20" s="5" customFormat="1" ht="15.75" customHeight="1" thickBot="1">
      <c r="A40" s="116" t="s">
        <v>75</v>
      </c>
      <c r="B40" s="121" t="s">
        <v>84</v>
      </c>
      <c r="C40" s="122"/>
      <c r="D40" s="118"/>
      <c r="E40" s="123"/>
      <c r="F40" s="120"/>
      <c r="G40" s="148"/>
      <c r="H40" s="138" t="s">
        <v>51</v>
      </c>
      <c r="I40" s="149"/>
      <c r="J40" s="140"/>
      <c r="K40" s="141"/>
      <c r="L40" s="142" t="s">
        <v>39</v>
      </c>
      <c r="M40" s="142" t="s">
        <v>39</v>
      </c>
      <c r="N40" s="142"/>
      <c r="O40" s="142"/>
      <c r="P40" s="150"/>
      <c r="Q40" s="151"/>
      <c r="R40" s="145"/>
      <c r="S40" s="4"/>
      <c r="T40" s="4"/>
    </row>
    <row r="41" spans="1:20" s="2" customFormat="1" ht="15.75" customHeight="1">
      <c r="A41" s="124" t="s">
        <v>99</v>
      </c>
      <c r="B41" s="114" t="s">
        <v>39</v>
      </c>
      <c r="C41" s="114" t="s">
        <v>39</v>
      </c>
      <c r="D41" s="114">
        <v>315</v>
      </c>
      <c r="E41" s="114">
        <v>720</v>
      </c>
      <c r="F41" s="115">
        <f aca="true" t="shared" si="10" ref="F41:F46">(D41/E41)</f>
        <v>0.4375</v>
      </c>
      <c r="G41" s="105" t="s">
        <v>39</v>
      </c>
      <c r="H41" s="105">
        <v>1129</v>
      </c>
      <c r="I41" s="106">
        <f>(H41/(E41/40))</f>
        <v>62.72222222222222</v>
      </c>
      <c r="J41" s="105">
        <v>78</v>
      </c>
      <c r="K41" s="107">
        <v>105</v>
      </c>
      <c r="L41" s="105" t="s">
        <v>39</v>
      </c>
      <c r="M41" s="105" t="s">
        <v>39</v>
      </c>
      <c r="N41" s="105">
        <v>11</v>
      </c>
      <c r="O41" s="105">
        <v>7</v>
      </c>
      <c r="P41" s="108">
        <f aca="true" t="shared" si="11" ref="P41:P46">N41/(N41+O41)</f>
        <v>0.6111111111111112</v>
      </c>
      <c r="Q41" s="109">
        <v>60</v>
      </c>
      <c r="R41" s="125">
        <f>(90-I41)*0.9</f>
        <v>24.55</v>
      </c>
      <c r="S41" s="4"/>
      <c r="T41" s="4"/>
    </row>
    <row r="42" spans="1:20" s="22" customFormat="1" ht="15.75" customHeight="1">
      <c r="A42" s="126" t="s">
        <v>85</v>
      </c>
      <c r="B42" s="105">
        <v>22</v>
      </c>
      <c r="C42" s="105">
        <v>120</v>
      </c>
      <c r="D42" s="105">
        <v>94</v>
      </c>
      <c r="E42" s="105">
        <v>600</v>
      </c>
      <c r="F42" s="33">
        <f t="shared" si="10"/>
        <v>0.15666666666666668</v>
      </c>
      <c r="G42" s="105">
        <v>128</v>
      </c>
      <c r="H42" s="105">
        <v>580</v>
      </c>
      <c r="I42" s="106">
        <f>(H42/(E42/40))</f>
        <v>38.666666666666664</v>
      </c>
      <c r="J42" s="105">
        <v>51</v>
      </c>
      <c r="K42" s="105">
        <v>98</v>
      </c>
      <c r="L42" s="113">
        <v>1</v>
      </c>
      <c r="M42" s="105">
        <v>2</v>
      </c>
      <c r="N42" s="105">
        <v>8</v>
      </c>
      <c r="O42" s="105">
        <v>7</v>
      </c>
      <c r="P42" s="108">
        <f t="shared" si="11"/>
        <v>0.5333333333333333</v>
      </c>
      <c r="Q42" s="109">
        <v>27.5</v>
      </c>
      <c r="R42" s="125">
        <f>(90-I42)*0.9</f>
        <v>46.2</v>
      </c>
      <c r="S42" s="15"/>
      <c r="T42" s="12"/>
    </row>
    <row r="43" spans="1:20" s="22" customFormat="1" ht="15.75" customHeight="1">
      <c r="A43" s="126" t="s">
        <v>57</v>
      </c>
      <c r="B43" s="105">
        <v>15</v>
      </c>
      <c r="C43" s="105">
        <v>120</v>
      </c>
      <c r="D43" s="105">
        <v>96</v>
      </c>
      <c r="E43" s="105">
        <v>720</v>
      </c>
      <c r="F43" s="33">
        <f t="shared" si="10"/>
        <v>0.13333333333333333</v>
      </c>
      <c r="G43" s="105">
        <v>87</v>
      </c>
      <c r="H43" s="105">
        <v>511</v>
      </c>
      <c r="I43" s="106">
        <f>(H43/(E43/40))</f>
        <v>28.38888888888889</v>
      </c>
      <c r="J43" s="105">
        <v>47</v>
      </c>
      <c r="K43" s="107">
        <v>103</v>
      </c>
      <c r="L43" s="105">
        <v>0</v>
      </c>
      <c r="M43" s="113">
        <v>3</v>
      </c>
      <c r="N43" s="105">
        <v>6</v>
      </c>
      <c r="O43" s="105">
        <v>12</v>
      </c>
      <c r="P43" s="108">
        <f t="shared" si="11"/>
        <v>0.3333333333333333</v>
      </c>
      <c r="Q43" s="109">
        <v>27.5</v>
      </c>
      <c r="R43" s="125">
        <f>(90-I43)*0.9</f>
        <v>55.45</v>
      </c>
      <c r="S43" s="15"/>
      <c r="T43" s="12"/>
    </row>
    <row r="44" spans="1:18" s="22" customFormat="1" ht="15.75" customHeight="1">
      <c r="A44" s="126" t="s">
        <v>86</v>
      </c>
      <c r="B44" s="105">
        <v>26</v>
      </c>
      <c r="C44" s="105">
        <v>120</v>
      </c>
      <c r="D44" s="105">
        <v>100</v>
      </c>
      <c r="E44" s="105">
        <v>840</v>
      </c>
      <c r="F44" s="33">
        <f t="shared" si="10"/>
        <v>0.11904761904761904</v>
      </c>
      <c r="G44" s="105">
        <v>108</v>
      </c>
      <c r="H44" s="105">
        <v>523</v>
      </c>
      <c r="I44" s="106">
        <f>(H44/(E44/40))</f>
        <v>24.904761904761905</v>
      </c>
      <c r="J44" s="105">
        <v>41</v>
      </c>
      <c r="K44" s="107">
        <v>101</v>
      </c>
      <c r="L44" s="105">
        <v>1</v>
      </c>
      <c r="M44" s="105">
        <v>2</v>
      </c>
      <c r="N44" s="105">
        <v>11</v>
      </c>
      <c r="O44" s="105">
        <v>10</v>
      </c>
      <c r="P44" s="108">
        <f t="shared" si="11"/>
        <v>0.5238095238095238</v>
      </c>
      <c r="Q44" s="109">
        <v>25</v>
      </c>
      <c r="R44" s="125">
        <f>(90-I44)*0.9</f>
        <v>58.585714285714296</v>
      </c>
    </row>
    <row r="45" spans="1:18" s="22" customFormat="1" ht="15.75" customHeight="1">
      <c r="A45" s="127" t="s">
        <v>50</v>
      </c>
      <c r="B45" s="110"/>
      <c r="C45" s="110"/>
      <c r="D45" s="110"/>
      <c r="E45" s="110"/>
      <c r="F45" s="33" t="e">
        <f t="shared" si="10"/>
        <v>#DIV/0!</v>
      </c>
      <c r="G45" s="110"/>
      <c r="H45" s="110"/>
      <c r="I45" s="106" t="s">
        <v>39</v>
      </c>
      <c r="J45" s="111"/>
      <c r="K45" s="111"/>
      <c r="L45" s="110"/>
      <c r="M45" s="110"/>
      <c r="N45" s="110"/>
      <c r="O45" s="110"/>
      <c r="P45" s="108" t="e">
        <f t="shared" si="11"/>
        <v>#DIV/0!</v>
      </c>
      <c r="Q45" s="111"/>
      <c r="R45" s="152" t="s">
        <v>39</v>
      </c>
    </row>
    <row r="46" spans="1:20" s="5" customFormat="1" ht="15.75" customHeight="1" thickBot="1">
      <c r="A46" s="128" t="s">
        <v>23</v>
      </c>
      <c r="B46" s="129">
        <f>SUM(B41:B45)</f>
        <v>63</v>
      </c>
      <c r="C46" s="129">
        <f>SUM(C41:C45)</f>
        <v>360</v>
      </c>
      <c r="D46" s="129">
        <f>SUM(D41:D45)</f>
        <v>605</v>
      </c>
      <c r="E46" s="129">
        <f>SUM(E41:E45)</f>
        <v>2880</v>
      </c>
      <c r="F46" s="130">
        <f t="shared" si="10"/>
        <v>0.21006944444444445</v>
      </c>
      <c r="G46" s="129">
        <f>SUM(G41:G45)</f>
        <v>323</v>
      </c>
      <c r="H46" s="129">
        <f>SUM(H41:H45)</f>
        <v>2743</v>
      </c>
      <c r="I46" s="131">
        <f>(H46/(E46/40))</f>
        <v>38.09722222222222</v>
      </c>
      <c r="J46" s="132"/>
      <c r="K46" s="133"/>
      <c r="L46" s="131">
        <f>+SUM(L40:L45)</f>
        <v>2</v>
      </c>
      <c r="M46" s="131">
        <f>SUM(M40:M45)</f>
        <v>7</v>
      </c>
      <c r="N46" s="131">
        <f>SUM(N40:N45)</f>
        <v>36</v>
      </c>
      <c r="O46" s="131">
        <f>SUM(O40:O45)</f>
        <v>36</v>
      </c>
      <c r="P46" s="134">
        <f t="shared" si="11"/>
        <v>0.5</v>
      </c>
      <c r="Q46" s="135">
        <f>N46/(N46+O46)*100</f>
        <v>50</v>
      </c>
      <c r="R46" s="136">
        <f>(N46+O46)</f>
        <v>72</v>
      </c>
      <c r="S46" s="4"/>
      <c r="T46" s="4"/>
    </row>
    <row r="47" s="5" customFormat="1" ht="15.75" customHeight="1" thickBot="1">
      <c r="S47" s="4"/>
    </row>
    <row r="48" spans="1:20" s="22" customFormat="1" ht="15.75" customHeight="1">
      <c r="A48" s="153"/>
      <c r="B48" s="154"/>
      <c r="C48" s="155"/>
      <c r="D48" s="156"/>
      <c r="E48" s="156"/>
      <c r="F48" s="157"/>
      <c r="G48" s="158"/>
      <c r="H48" s="158" t="s">
        <v>38</v>
      </c>
      <c r="I48" s="75"/>
      <c r="J48" s="56"/>
      <c r="K48" s="154"/>
      <c r="L48" s="154"/>
      <c r="M48" s="56"/>
      <c r="N48" s="56"/>
      <c r="O48" s="56"/>
      <c r="P48" s="159"/>
      <c r="Q48" s="157"/>
      <c r="R48" s="160"/>
      <c r="S48" s="15"/>
      <c r="T48" s="4"/>
    </row>
    <row r="49" spans="1:20" s="22" customFormat="1" ht="15.75" customHeight="1">
      <c r="A49" s="127" t="s">
        <v>39</v>
      </c>
      <c r="B49" s="105" t="s">
        <v>39</v>
      </c>
      <c r="C49" s="105" t="s">
        <v>39</v>
      </c>
      <c r="D49" s="105" t="s">
        <v>39</v>
      </c>
      <c r="E49" s="105" t="s">
        <v>39</v>
      </c>
      <c r="F49" s="33" t="e">
        <f aca="true" t="shared" si="12" ref="F49:F54">(D49/E49)</f>
        <v>#VALUE!</v>
      </c>
      <c r="G49" s="105" t="s">
        <v>39</v>
      </c>
      <c r="H49" s="105" t="s">
        <v>39</v>
      </c>
      <c r="I49" s="106" t="e">
        <f>(H49/(E49/40))</f>
        <v>#VALUE!</v>
      </c>
      <c r="J49" s="105" t="s">
        <v>39</v>
      </c>
      <c r="K49" s="107" t="s">
        <v>39</v>
      </c>
      <c r="L49" s="161"/>
      <c r="M49" s="161"/>
      <c r="N49" s="113"/>
      <c r="O49" s="113"/>
      <c r="P49" s="162" t="e">
        <f>N49/(N49+O49)</f>
        <v>#DIV/0!</v>
      </c>
      <c r="Q49" s="109" t="s">
        <v>39</v>
      </c>
      <c r="R49" s="125" t="e">
        <f aca="true" t="shared" si="13" ref="R49:R54">(90-I49)*0.9</f>
        <v>#VALUE!</v>
      </c>
      <c r="S49" s="15"/>
      <c r="T49" s="12"/>
    </row>
    <row r="50" spans="1:20" s="22" customFormat="1" ht="15.75" customHeight="1">
      <c r="A50" s="127" t="s">
        <v>64</v>
      </c>
      <c r="B50" s="105" t="s">
        <v>39</v>
      </c>
      <c r="C50" s="105" t="s">
        <v>39</v>
      </c>
      <c r="D50" s="105">
        <v>7</v>
      </c>
      <c r="E50" s="105">
        <v>120</v>
      </c>
      <c r="F50" s="33">
        <f t="shared" si="12"/>
        <v>0.058333333333333334</v>
      </c>
      <c r="G50" s="105" t="s">
        <v>39</v>
      </c>
      <c r="H50" s="105">
        <v>62</v>
      </c>
      <c r="I50" s="348">
        <v>28.3</v>
      </c>
      <c r="J50" s="105">
        <v>53</v>
      </c>
      <c r="K50" s="107"/>
      <c r="L50" s="161"/>
      <c r="M50" s="161"/>
      <c r="N50" s="113"/>
      <c r="O50" s="113"/>
      <c r="P50" s="162" t="e">
        <f>N50/(N50+O50)</f>
        <v>#DIV/0!</v>
      </c>
      <c r="Q50" s="109"/>
      <c r="R50" s="125">
        <f t="shared" si="13"/>
        <v>55.53</v>
      </c>
      <c r="S50" s="15"/>
      <c r="T50" s="12"/>
    </row>
    <row r="51" spans="1:20" s="22" customFormat="1" ht="15.75" customHeight="1">
      <c r="A51" s="126" t="s">
        <v>72</v>
      </c>
      <c r="B51" s="105">
        <v>21</v>
      </c>
      <c r="C51" s="105">
        <v>120</v>
      </c>
      <c r="D51" s="105">
        <v>70</v>
      </c>
      <c r="E51" s="105">
        <v>360</v>
      </c>
      <c r="F51" s="33">
        <f t="shared" si="12"/>
        <v>0.19444444444444445</v>
      </c>
      <c r="G51" s="105">
        <v>123</v>
      </c>
      <c r="H51" s="105">
        <v>366</v>
      </c>
      <c r="I51" s="106">
        <f>(H51/(E51/40))</f>
        <v>40.666666666666664</v>
      </c>
      <c r="J51" s="105">
        <v>51</v>
      </c>
      <c r="K51" s="105">
        <v>99</v>
      </c>
      <c r="L51" s="164"/>
      <c r="M51" s="164"/>
      <c r="N51" s="164"/>
      <c r="O51" s="164"/>
      <c r="P51" s="162" t="e">
        <f>N51/(N51+O51)</f>
        <v>#DIV/0!</v>
      </c>
      <c r="Q51" s="109">
        <v>30</v>
      </c>
      <c r="R51" s="125">
        <f t="shared" si="13"/>
        <v>44.400000000000006</v>
      </c>
      <c r="S51" s="15"/>
      <c r="T51" s="12"/>
    </row>
    <row r="52" spans="1:20" s="5" customFormat="1" ht="15.75" customHeight="1">
      <c r="A52" s="126" t="s">
        <v>73</v>
      </c>
      <c r="B52" s="164"/>
      <c r="C52" s="164"/>
      <c r="D52" s="164"/>
      <c r="E52" s="164"/>
      <c r="F52" s="33" t="e">
        <f t="shared" si="12"/>
        <v>#DIV/0!</v>
      </c>
      <c r="G52" s="164"/>
      <c r="H52" s="164"/>
      <c r="I52" s="358">
        <v>35.7</v>
      </c>
      <c r="J52" s="164"/>
      <c r="K52" s="164"/>
      <c r="L52" s="164"/>
      <c r="M52" s="164"/>
      <c r="N52" s="164"/>
      <c r="O52" s="164"/>
      <c r="P52" s="162" t="e">
        <f>N52/(N52+O52)</f>
        <v>#DIV/0!</v>
      </c>
      <c r="Q52" s="109"/>
      <c r="R52" s="125">
        <f t="shared" si="13"/>
        <v>48.87</v>
      </c>
      <c r="S52" s="9"/>
      <c r="T52" s="12"/>
    </row>
    <row r="53" spans="1:20" s="5" customFormat="1" ht="18" customHeight="1">
      <c r="A53" s="126" t="s">
        <v>62</v>
      </c>
      <c r="B53" s="165"/>
      <c r="C53" s="166"/>
      <c r="D53" s="167"/>
      <c r="E53" s="168"/>
      <c r="F53" s="33" t="e">
        <f t="shared" si="12"/>
        <v>#DIV/0!</v>
      </c>
      <c r="G53" s="167"/>
      <c r="H53" s="163"/>
      <c r="I53" s="106">
        <v>42.9</v>
      </c>
      <c r="J53" s="169"/>
      <c r="K53" s="107"/>
      <c r="L53" s="105"/>
      <c r="M53" s="105"/>
      <c r="N53" s="105"/>
      <c r="O53" s="105"/>
      <c r="P53" s="108"/>
      <c r="Q53" s="170"/>
      <c r="R53" s="125">
        <f t="shared" si="13"/>
        <v>42.39</v>
      </c>
      <c r="S53" s="9"/>
      <c r="T53" s="12"/>
    </row>
    <row r="54" spans="1:20" s="5" customFormat="1" ht="18" customHeight="1" thickBot="1">
      <c r="A54" s="171" t="s">
        <v>111</v>
      </c>
      <c r="B54" s="172"/>
      <c r="C54" s="172"/>
      <c r="D54" s="172">
        <v>9</v>
      </c>
      <c r="E54" s="172">
        <v>120</v>
      </c>
      <c r="F54" s="130">
        <f t="shared" si="12"/>
        <v>0.075</v>
      </c>
      <c r="G54" s="172"/>
      <c r="H54" s="172">
        <v>54</v>
      </c>
      <c r="I54" s="356">
        <f>(H54/(E54/40))</f>
        <v>18</v>
      </c>
      <c r="J54" s="172">
        <v>29</v>
      </c>
      <c r="K54" s="173"/>
      <c r="L54" s="172"/>
      <c r="M54" s="172"/>
      <c r="N54" s="172"/>
      <c r="O54" s="172"/>
      <c r="P54" s="357" t="e">
        <f>N54/(N54+O54)</f>
        <v>#DIV/0!</v>
      </c>
      <c r="Q54" s="135"/>
      <c r="R54" s="174">
        <f t="shared" si="13"/>
        <v>64.8</v>
      </c>
      <c r="S54" s="9"/>
      <c r="T54" s="12"/>
    </row>
    <row r="55" spans="19:20" s="5" customFormat="1" ht="21" customHeight="1">
      <c r="S55" s="9"/>
      <c r="T55" s="12"/>
    </row>
    <row r="56" spans="19:20" s="5" customFormat="1" ht="15" customHeight="1">
      <c r="S56" s="9"/>
      <c r="T56" s="12"/>
    </row>
    <row r="57" spans="19:20" s="5" customFormat="1" ht="15" customHeight="1" thickBot="1">
      <c r="S57" s="9"/>
      <c r="T57" s="12"/>
    </row>
    <row r="58" spans="1:20" s="5" customFormat="1" ht="16.5" customHeight="1" thickBot="1">
      <c r="A58" s="175" t="s">
        <v>26</v>
      </c>
      <c r="B58" s="176"/>
      <c r="C58" s="176"/>
      <c r="D58" s="177" t="s">
        <v>27</v>
      </c>
      <c r="E58" s="176"/>
      <c r="F58" s="176"/>
      <c r="G58" s="178" t="s">
        <v>19</v>
      </c>
      <c r="H58" s="178" t="s">
        <v>20</v>
      </c>
      <c r="I58" s="179" t="s">
        <v>13</v>
      </c>
      <c r="J58" s="346"/>
      <c r="K58" s="180" t="s">
        <v>65</v>
      </c>
      <c r="L58" s="176"/>
      <c r="M58" s="176"/>
      <c r="N58" s="176"/>
      <c r="O58" s="176"/>
      <c r="P58" s="181"/>
      <c r="Q58" s="182"/>
      <c r="R58" s="183"/>
      <c r="S58" s="9"/>
      <c r="T58" s="12"/>
    </row>
    <row r="59" spans="1:20" s="5" customFormat="1" ht="16.5" customHeight="1">
      <c r="A59" s="184" t="s">
        <v>28</v>
      </c>
      <c r="B59" s="185" t="s">
        <v>87</v>
      </c>
      <c r="C59" s="186"/>
      <c r="D59" s="186"/>
      <c r="E59" s="187"/>
      <c r="F59" s="188"/>
      <c r="G59" s="189">
        <v>42.5</v>
      </c>
      <c r="H59" s="189">
        <v>29.5</v>
      </c>
      <c r="I59" s="190">
        <f aca="true" t="shared" si="14" ref="I59:I64">G59/(G59+H59)*100</f>
        <v>59.02777777777778</v>
      </c>
      <c r="J59" s="191"/>
      <c r="K59" s="192" t="s">
        <v>52</v>
      </c>
      <c r="L59" s="193"/>
      <c r="M59" s="193"/>
      <c r="N59" s="193"/>
      <c r="O59" s="193"/>
      <c r="P59" s="187"/>
      <c r="Q59" s="194"/>
      <c r="R59" s="195">
        <v>79.6</v>
      </c>
      <c r="S59" s="4"/>
      <c r="T59" s="4"/>
    </row>
    <row r="60" spans="1:20" s="22" customFormat="1" ht="16.5" customHeight="1">
      <c r="A60" s="196" t="s">
        <v>29</v>
      </c>
      <c r="B60" s="197" t="s">
        <v>92</v>
      </c>
      <c r="C60" s="198"/>
      <c r="D60" s="199"/>
      <c r="E60" s="199"/>
      <c r="F60" s="200"/>
      <c r="G60" s="201">
        <v>38.5</v>
      </c>
      <c r="H60" s="201">
        <v>33.5</v>
      </c>
      <c r="I60" s="202">
        <f t="shared" si="14"/>
        <v>53.47222222222222</v>
      </c>
      <c r="J60" s="203"/>
      <c r="K60" s="204" t="s">
        <v>100</v>
      </c>
      <c r="L60" s="205"/>
      <c r="M60" s="206"/>
      <c r="N60" s="206"/>
      <c r="O60" s="207"/>
      <c r="P60" s="208"/>
      <c r="Q60" s="209"/>
      <c r="R60" s="210">
        <v>62.7</v>
      </c>
      <c r="S60" s="15"/>
      <c r="T60" s="12"/>
    </row>
    <row r="61" spans="1:20" s="22" customFormat="1" ht="16.5" customHeight="1" thickBot="1">
      <c r="A61" s="196" t="s">
        <v>30</v>
      </c>
      <c r="B61" s="197" t="s">
        <v>89</v>
      </c>
      <c r="C61" s="198"/>
      <c r="D61" s="211"/>
      <c r="E61" s="208"/>
      <c r="F61" s="211"/>
      <c r="G61" s="201">
        <v>36.5</v>
      </c>
      <c r="H61" s="201">
        <v>35.5</v>
      </c>
      <c r="I61" s="202">
        <f t="shared" si="14"/>
        <v>50.69444444444444</v>
      </c>
      <c r="J61" s="191"/>
      <c r="K61" s="212" t="s">
        <v>61</v>
      </c>
      <c r="L61" s="213"/>
      <c r="M61" s="214"/>
      <c r="N61" s="215"/>
      <c r="O61" s="216"/>
      <c r="P61" s="217"/>
      <c r="Q61" s="218"/>
      <c r="R61" s="219">
        <v>60.2</v>
      </c>
      <c r="S61" s="15"/>
      <c r="T61" s="12"/>
    </row>
    <row r="62" spans="1:20" s="22" customFormat="1" ht="16.5" customHeight="1" thickBot="1">
      <c r="A62" s="196" t="s">
        <v>31</v>
      </c>
      <c r="B62" s="197" t="s">
        <v>106</v>
      </c>
      <c r="C62" s="198"/>
      <c r="D62" s="208"/>
      <c r="E62" s="208"/>
      <c r="F62" s="211"/>
      <c r="G62" s="201">
        <v>36</v>
      </c>
      <c r="H62" s="201">
        <v>36</v>
      </c>
      <c r="I62" s="202">
        <f t="shared" si="14"/>
        <v>50</v>
      </c>
      <c r="J62" s="191"/>
      <c r="K62" s="220" t="s">
        <v>66</v>
      </c>
      <c r="L62" s="221"/>
      <c r="M62" s="221"/>
      <c r="N62" s="221"/>
      <c r="O62" s="221"/>
      <c r="P62" s="181"/>
      <c r="Q62" s="182"/>
      <c r="R62" s="222"/>
      <c r="S62" s="15"/>
      <c r="T62" s="12"/>
    </row>
    <row r="63" spans="1:19" s="22" customFormat="1" ht="16.5" customHeight="1">
      <c r="A63" s="196" t="s">
        <v>90</v>
      </c>
      <c r="B63" s="197" t="s">
        <v>88</v>
      </c>
      <c r="C63" s="223"/>
      <c r="D63" s="208"/>
      <c r="E63" s="199"/>
      <c r="F63" s="211"/>
      <c r="G63" s="201">
        <v>36</v>
      </c>
      <c r="H63" s="201">
        <v>36</v>
      </c>
      <c r="I63" s="202">
        <f t="shared" si="14"/>
        <v>50</v>
      </c>
      <c r="J63" s="191"/>
      <c r="K63" s="192" t="s">
        <v>52</v>
      </c>
      <c r="L63" s="193"/>
      <c r="M63" s="193"/>
      <c r="N63" s="193"/>
      <c r="O63" s="193"/>
      <c r="P63" s="187"/>
      <c r="Q63" s="194"/>
      <c r="R63" s="195">
        <v>58.6</v>
      </c>
      <c r="S63" s="15"/>
    </row>
    <row r="64" spans="1:20" s="5" customFormat="1" ht="16.5" customHeight="1" thickBot="1">
      <c r="A64" s="224" t="s">
        <v>91</v>
      </c>
      <c r="B64" s="225" t="s">
        <v>93</v>
      </c>
      <c r="C64" s="226"/>
      <c r="D64" s="227"/>
      <c r="E64" s="217"/>
      <c r="F64" s="228"/>
      <c r="G64" s="229">
        <v>26.5</v>
      </c>
      <c r="H64" s="229">
        <v>45.5</v>
      </c>
      <c r="I64" s="230">
        <f t="shared" si="14"/>
        <v>36.80555555555556</v>
      </c>
      <c r="J64" s="231"/>
      <c r="K64" s="204" t="s">
        <v>100</v>
      </c>
      <c r="L64" s="205"/>
      <c r="M64" s="206"/>
      <c r="N64" s="206"/>
      <c r="O64" s="207"/>
      <c r="P64" s="208"/>
      <c r="Q64" s="232"/>
      <c r="R64" s="210">
        <v>43.8</v>
      </c>
      <c r="S64" s="9"/>
      <c r="T64" s="12"/>
    </row>
    <row r="65" spans="1:20" s="5" customFormat="1" ht="16.5" customHeight="1" thickBot="1">
      <c r="A65" s="233"/>
      <c r="B65" s="234"/>
      <c r="C65" s="235"/>
      <c r="D65" s="236"/>
      <c r="E65" s="237"/>
      <c r="F65" s="238"/>
      <c r="G65" s="239"/>
      <c r="H65" s="239"/>
      <c r="I65" s="240"/>
      <c r="J65" s="191"/>
      <c r="K65" s="212" t="s">
        <v>61</v>
      </c>
      <c r="L65" s="213"/>
      <c r="M65" s="214"/>
      <c r="N65" s="215"/>
      <c r="O65" s="216"/>
      <c r="P65" s="217"/>
      <c r="Q65" s="241"/>
      <c r="R65" s="219">
        <v>36.4</v>
      </c>
      <c r="S65" s="4"/>
      <c r="T65" s="4"/>
    </row>
    <row r="66" spans="1:20" s="22" customFormat="1" ht="16.5" customHeight="1" thickBot="1">
      <c r="A66" s="242"/>
      <c r="B66" s="197"/>
      <c r="C66" s="199"/>
      <c r="D66" s="199"/>
      <c r="E66" s="199"/>
      <c r="F66" s="200"/>
      <c r="G66" s="243"/>
      <c r="H66" s="243"/>
      <c r="I66" s="244"/>
      <c r="J66" s="203"/>
      <c r="K66" s="180" t="s">
        <v>67</v>
      </c>
      <c r="L66" s="176"/>
      <c r="M66" s="176"/>
      <c r="N66" s="176"/>
      <c r="O66" s="176"/>
      <c r="P66" s="181"/>
      <c r="Q66" s="182"/>
      <c r="R66" s="183"/>
      <c r="S66" s="15"/>
      <c r="T66" s="12"/>
    </row>
    <row r="67" spans="1:20" s="22" customFormat="1" ht="16.5" customHeight="1">
      <c r="A67" s="245" t="s">
        <v>39</v>
      </c>
      <c r="B67" s="246" t="s">
        <v>39</v>
      </c>
      <c r="C67" s="198"/>
      <c r="D67" s="199"/>
      <c r="E67" s="199"/>
      <c r="F67" s="200"/>
      <c r="G67" s="243" t="s">
        <v>39</v>
      </c>
      <c r="H67" s="243" t="s">
        <v>39</v>
      </c>
      <c r="I67" s="244" t="s">
        <v>39</v>
      </c>
      <c r="J67" s="191"/>
      <c r="K67" s="192" t="s">
        <v>53</v>
      </c>
      <c r="L67" s="193"/>
      <c r="M67" s="193"/>
      <c r="N67" s="193"/>
      <c r="O67" s="193"/>
      <c r="P67" s="187"/>
      <c r="Q67" s="194"/>
      <c r="R67" s="195">
        <v>51.4</v>
      </c>
      <c r="S67" s="15"/>
      <c r="T67" s="12"/>
    </row>
    <row r="68" spans="1:20" s="22" customFormat="1" ht="16.5" customHeight="1" thickBot="1">
      <c r="A68" s="247"/>
      <c r="B68" s="248"/>
      <c r="C68" s="249"/>
      <c r="D68" s="250"/>
      <c r="E68" s="250"/>
      <c r="F68" s="251"/>
      <c r="G68" s="252"/>
      <c r="H68" s="252"/>
      <c r="I68" s="253"/>
      <c r="J68" s="254"/>
      <c r="K68" s="204" t="s">
        <v>54</v>
      </c>
      <c r="L68" s="205"/>
      <c r="M68" s="206"/>
      <c r="N68" s="206"/>
      <c r="O68" s="207"/>
      <c r="P68" s="208"/>
      <c r="Q68" s="209"/>
      <c r="R68" s="210">
        <v>48.8</v>
      </c>
      <c r="S68" s="15"/>
      <c r="T68" s="12"/>
    </row>
    <row r="69" spans="1:20" s="22" customFormat="1" ht="16.5" customHeight="1" thickBot="1">
      <c r="A69" s="255" t="s">
        <v>68</v>
      </c>
      <c r="B69" s="256"/>
      <c r="C69" s="257"/>
      <c r="D69" s="258"/>
      <c r="E69" s="259" t="s">
        <v>48</v>
      </c>
      <c r="F69" s="176"/>
      <c r="G69" s="260"/>
      <c r="H69" s="261"/>
      <c r="I69" s="262"/>
      <c r="J69" s="263"/>
      <c r="K69" s="212" t="s">
        <v>77</v>
      </c>
      <c r="L69" s="213"/>
      <c r="M69" s="214"/>
      <c r="N69" s="215"/>
      <c r="O69" s="216"/>
      <c r="P69" s="217"/>
      <c r="Q69" s="218"/>
      <c r="R69" s="219">
        <v>47.7</v>
      </c>
      <c r="S69" s="15"/>
      <c r="T69" s="12"/>
    </row>
    <row r="70" spans="1:20" s="5" customFormat="1" ht="16.5" customHeight="1" thickBot="1">
      <c r="A70" s="264" t="s">
        <v>52</v>
      </c>
      <c r="B70" s="265"/>
      <c r="C70" s="266"/>
      <c r="D70" s="267">
        <v>91</v>
      </c>
      <c r="E70" s="192" t="s">
        <v>52</v>
      </c>
      <c r="F70" s="268"/>
      <c r="G70" s="193"/>
      <c r="H70" s="269"/>
      <c r="I70" s="270">
        <v>29</v>
      </c>
      <c r="J70" s="271"/>
      <c r="K70" s="272" t="s">
        <v>69</v>
      </c>
      <c r="L70" s="221"/>
      <c r="M70" s="221"/>
      <c r="N70" s="221"/>
      <c r="O70" s="221"/>
      <c r="P70" s="181"/>
      <c r="Q70" s="182"/>
      <c r="R70" s="222"/>
      <c r="S70" s="9"/>
      <c r="T70" s="12"/>
    </row>
    <row r="71" spans="1:21" ht="16.5" customHeight="1">
      <c r="A71" s="204" t="s">
        <v>61</v>
      </c>
      <c r="B71" s="273"/>
      <c r="C71" s="273"/>
      <c r="D71" s="274">
        <v>79</v>
      </c>
      <c r="E71" s="204" t="s">
        <v>100</v>
      </c>
      <c r="F71" s="275"/>
      <c r="G71" s="276"/>
      <c r="H71" s="276"/>
      <c r="I71" s="277">
        <v>24</v>
      </c>
      <c r="J71" s="191"/>
      <c r="K71" s="192" t="s">
        <v>53</v>
      </c>
      <c r="L71" s="193"/>
      <c r="M71" s="193"/>
      <c r="N71" s="193"/>
      <c r="O71" s="193"/>
      <c r="P71" s="187"/>
      <c r="Q71" s="194"/>
      <c r="R71" s="195">
        <v>33</v>
      </c>
      <c r="T71" s="8"/>
      <c r="U71" s="13"/>
    </row>
    <row r="72" spans="1:19" ht="16.5" customHeight="1" thickBot="1">
      <c r="A72" s="212" t="s">
        <v>100</v>
      </c>
      <c r="B72" s="278"/>
      <c r="C72" s="279"/>
      <c r="D72" s="280">
        <v>78</v>
      </c>
      <c r="E72" s="204" t="s">
        <v>77</v>
      </c>
      <c r="F72" s="223"/>
      <c r="G72" s="223"/>
      <c r="H72" s="206"/>
      <c r="I72" s="281">
        <v>22</v>
      </c>
      <c r="J72" s="191"/>
      <c r="K72" s="204" t="s">
        <v>77</v>
      </c>
      <c r="L72" s="205"/>
      <c r="M72" s="206"/>
      <c r="N72" s="206"/>
      <c r="O72" s="207"/>
      <c r="P72" s="208"/>
      <c r="Q72" s="232"/>
      <c r="R72" s="210">
        <v>30.7</v>
      </c>
      <c r="S72" s="96"/>
    </row>
    <row r="73" spans="1:20" s="5" customFormat="1" ht="16.5" customHeight="1" thickBot="1">
      <c r="A73" s="272" t="s">
        <v>70</v>
      </c>
      <c r="B73" s="176"/>
      <c r="C73" s="261"/>
      <c r="D73" s="183"/>
      <c r="E73" s="204" t="s">
        <v>114</v>
      </c>
      <c r="F73" s="223"/>
      <c r="G73" s="223"/>
      <c r="H73" s="276"/>
      <c r="I73" s="281">
        <v>21</v>
      </c>
      <c r="J73" s="191"/>
      <c r="K73" s="212" t="s">
        <v>54</v>
      </c>
      <c r="L73" s="213"/>
      <c r="M73" s="214"/>
      <c r="N73" s="215"/>
      <c r="O73" s="216"/>
      <c r="P73" s="217"/>
      <c r="Q73" s="241"/>
      <c r="R73" s="219">
        <v>29.6</v>
      </c>
      <c r="S73" s="9"/>
      <c r="T73" s="12"/>
    </row>
    <row r="74" spans="1:20" s="5" customFormat="1" ht="16.5" customHeight="1" thickBot="1">
      <c r="A74" s="192" t="s">
        <v>77</v>
      </c>
      <c r="B74" s="282"/>
      <c r="C74" s="283"/>
      <c r="D74" s="284">
        <v>75</v>
      </c>
      <c r="E74" s="212" t="s">
        <v>56</v>
      </c>
      <c r="F74" s="226"/>
      <c r="G74" s="226"/>
      <c r="H74" s="285"/>
      <c r="I74" s="286">
        <v>20</v>
      </c>
      <c r="J74" s="191" t="s">
        <v>39</v>
      </c>
      <c r="K74" s="287" t="s">
        <v>32</v>
      </c>
      <c r="L74" s="288"/>
      <c r="M74" s="288"/>
      <c r="N74" s="288"/>
      <c r="O74" s="288"/>
      <c r="P74" s="289"/>
      <c r="Q74" s="290"/>
      <c r="R74" s="291"/>
      <c r="S74" s="9"/>
      <c r="T74" s="12"/>
    </row>
    <row r="75" spans="1:20" s="5" customFormat="1" ht="16.5" thickBot="1">
      <c r="A75" s="204" t="s">
        <v>53</v>
      </c>
      <c r="B75" s="273"/>
      <c r="C75" s="273"/>
      <c r="D75" s="274">
        <v>68</v>
      </c>
      <c r="E75" s="259" t="s">
        <v>34</v>
      </c>
      <c r="F75" s="292"/>
      <c r="G75" s="221"/>
      <c r="H75" s="221"/>
      <c r="I75" s="293"/>
      <c r="J75" s="191"/>
      <c r="K75" s="192" t="s">
        <v>58</v>
      </c>
      <c r="L75" s="294"/>
      <c r="M75" s="193"/>
      <c r="N75" s="193"/>
      <c r="O75" s="295"/>
      <c r="P75" s="296">
        <v>17</v>
      </c>
      <c r="Q75" s="296">
        <v>7</v>
      </c>
      <c r="R75" s="297">
        <f>(P75/(P75+Q75))*100</f>
        <v>70.83333333333334</v>
      </c>
      <c r="S75" s="9"/>
      <c r="T75" s="12"/>
    </row>
    <row r="76" spans="1:21" s="5" customFormat="1" ht="15" customHeight="1" thickBot="1">
      <c r="A76" s="212" t="s">
        <v>56</v>
      </c>
      <c r="B76" s="298"/>
      <c r="C76" s="299"/>
      <c r="D76" s="300">
        <v>67</v>
      </c>
      <c r="E76" s="192" t="s">
        <v>52</v>
      </c>
      <c r="F76" s="301"/>
      <c r="G76" s="301"/>
      <c r="H76" s="301"/>
      <c r="I76" s="351">
        <v>264</v>
      </c>
      <c r="J76" s="273"/>
      <c r="K76" s="204" t="s">
        <v>60</v>
      </c>
      <c r="L76" s="302"/>
      <c r="M76" s="303"/>
      <c r="N76" s="303"/>
      <c r="O76" s="276" t="s">
        <v>39</v>
      </c>
      <c r="P76" s="304">
        <v>13.5</v>
      </c>
      <c r="Q76" s="304">
        <v>7.5</v>
      </c>
      <c r="R76" s="305">
        <f>(P76/(P76+Q76))*100</f>
        <v>64.28571428571429</v>
      </c>
      <c r="S76" s="9"/>
      <c r="T76" s="12"/>
      <c r="U76" s="104"/>
    </row>
    <row r="77" spans="1:18" ht="16.5" customHeight="1" thickBot="1">
      <c r="A77" s="220" t="s">
        <v>33</v>
      </c>
      <c r="B77" s="182"/>
      <c r="C77" s="182"/>
      <c r="D77" s="222"/>
      <c r="E77" s="204" t="s">
        <v>100</v>
      </c>
      <c r="F77" s="306"/>
      <c r="G77" s="303"/>
      <c r="H77" s="303"/>
      <c r="I77" s="352">
        <v>211</v>
      </c>
      <c r="J77" s="273"/>
      <c r="K77" s="204" t="s">
        <v>53</v>
      </c>
      <c r="L77" s="302"/>
      <c r="M77" s="303"/>
      <c r="N77" s="303"/>
      <c r="O77" s="276"/>
      <c r="P77" s="307">
        <v>10</v>
      </c>
      <c r="Q77" s="307">
        <v>6</v>
      </c>
      <c r="R77" s="305">
        <f>(P77/(P77+Q77))*100</f>
        <v>62.5</v>
      </c>
    </row>
    <row r="78" spans="1:18" ht="16.5" customHeight="1">
      <c r="A78" s="264" t="s">
        <v>77</v>
      </c>
      <c r="B78" s="308"/>
      <c r="C78" s="308"/>
      <c r="D78" s="309">
        <v>114</v>
      </c>
      <c r="E78" s="204" t="s">
        <v>61</v>
      </c>
      <c r="F78" s="275"/>
      <c r="G78" s="276"/>
      <c r="H78" s="276"/>
      <c r="I78" s="353">
        <v>200</v>
      </c>
      <c r="J78" s="273"/>
      <c r="K78" s="310" t="s">
        <v>55</v>
      </c>
      <c r="L78" s="276"/>
      <c r="M78" s="303"/>
      <c r="N78" s="303"/>
      <c r="O78" s="311"/>
      <c r="P78" s="201">
        <v>15</v>
      </c>
      <c r="Q78" s="307">
        <v>9</v>
      </c>
      <c r="R78" s="305">
        <f>(P78/(P78+Q78))*100</f>
        <v>62.5</v>
      </c>
    </row>
    <row r="79" spans="1:20" s="5" customFormat="1" ht="16.5" customHeight="1" thickBot="1">
      <c r="A79" s="204" t="s">
        <v>107</v>
      </c>
      <c r="B79" s="276"/>
      <c r="C79" s="276"/>
      <c r="D79" s="274">
        <v>107</v>
      </c>
      <c r="E79" s="204" t="s">
        <v>81</v>
      </c>
      <c r="F79" s="207"/>
      <c r="G79" s="207"/>
      <c r="H79" s="207"/>
      <c r="I79" s="352">
        <v>183</v>
      </c>
      <c r="J79" s="273" t="s">
        <v>39</v>
      </c>
      <c r="K79" s="212" t="s">
        <v>115</v>
      </c>
      <c r="L79" s="312"/>
      <c r="M79" s="313"/>
      <c r="N79" s="313"/>
      <c r="O79" s="313"/>
      <c r="P79" s="229">
        <v>11</v>
      </c>
      <c r="Q79" s="314">
        <v>7</v>
      </c>
      <c r="R79" s="315">
        <f>(P79/(P79+Q79))*100</f>
        <v>61.111111111111114</v>
      </c>
      <c r="S79" s="9"/>
      <c r="T79" s="12"/>
    </row>
    <row r="80" spans="1:20" s="5" customFormat="1" ht="16.5" customHeight="1" thickBot="1">
      <c r="A80" s="204" t="s">
        <v>101</v>
      </c>
      <c r="B80" s="276"/>
      <c r="C80" s="276"/>
      <c r="D80" s="274">
        <v>105</v>
      </c>
      <c r="E80" s="316" t="s">
        <v>108</v>
      </c>
      <c r="F80" s="216"/>
      <c r="G80" s="317"/>
      <c r="H80" s="216"/>
      <c r="I80" s="354">
        <v>173</v>
      </c>
      <c r="J80" s="273"/>
      <c r="K80" s="319" t="s">
        <v>35</v>
      </c>
      <c r="L80" s="320"/>
      <c r="M80" s="320"/>
      <c r="N80" s="320"/>
      <c r="O80" s="320"/>
      <c r="P80" s="321"/>
      <c r="Q80" s="320"/>
      <c r="R80" s="322"/>
      <c r="S80"/>
      <c r="T80" s="4"/>
    </row>
    <row r="81" spans="1:18" ht="16.5" customHeight="1" thickBot="1">
      <c r="A81" s="212" t="s">
        <v>113</v>
      </c>
      <c r="B81" s="285"/>
      <c r="C81" s="285"/>
      <c r="D81" s="280">
        <v>104</v>
      </c>
      <c r="E81" s="220" t="s">
        <v>71</v>
      </c>
      <c r="F81" s="182"/>
      <c r="G81" s="221"/>
      <c r="H81" s="182"/>
      <c r="I81" s="323"/>
      <c r="J81" s="273"/>
      <c r="K81" s="192" t="s">
        <v>87</v>
      </c>
      <c r="L81" s="295"/>
      <c r="M81" s="295"/>
      <c r="N81" s="295"/>
      <c r="O81" s="295"/>
      <c r="P81" s="187"/>
      <c r="Q81" s="324"/>
      <c r="R81" s="325">
        <v>524</v>
      </c>
    </row>
    <row r="82" spans="1:18" ht="16.5" customHeight="1" thickBot="1">
      <c r="A82" s="220" t="s">
        <v>37</v>
      </c>
      <c r="B82" s="182"/>
      <c r="C82" s="326"/>
      <c r="D82" s="222"/>
      <c r="E82" s="192" t="s">
        <v>77</v>
      </c>
      <c r="F82" s="268"/>
      <c r="G82" s="193"/>
      <c r="H82" s="327"/>
      <c r="I82" s="195">
        <v>28.4</v>
      </c>
      <c r="J82" s="273"/>
      <c r="K82" s="328" t="s">
        <v>92</v>
      </c>
      <c r="L82" s="213"/>
      <c r="M82" s="213"/>
      <c r="N82" s="317"/>
      <c r="O82" s="213"/>
      <c r="P82" s="217"/>
      <c r="Q82" s="329"/>
      <c r="R82" s="318">
        <v>477</v>
      </c>
    </row>
    <row r="83" spans="1:21" ht="16.5" customHeight="1" thickBot="1">
      <c r="A83" s="192" t="s">
        <v>52</v>
      </c>
      <c r="B83" s="330"/>
      <c r="C83" s="330"/>
      <c r="D83" s="331">
        <v>79</v>
      </c>
      <c r="E83" s="212"/>
      <c r="F83" s="332"/>
      <c r="G83" s="317"/>
      <c r="H83" s="215"/>
      <c r="I83" s="230"/>
      <c r="J83" s="273"/>
      <c r="K83" s="180" t="s">
        <v>36</v>
      </c>
      <c r="L83" s="221"/>
      <c r="M83" s="221"/>
      <c r="N83" s="221"/>
      <c r="O83" s="221"/>
      <c r="P83" s="181"/>
      <c r="Q83" s="182"/>
      <c r="R83" s="323"/>
      <c r="T83" s="8"/>
      <c r="U83" s="13"/>
    </row>
    <row r="84" spans="1:18" ht="16.5" customHeight="1">
      <c r="A84" s="204" t="s">
        <v>100</v>
      </c>
      <c r="B84" s="303"/>
      <c r="C84" s="276"/>
      <c r="D84" s="274">
        <v>62</v>
      </c>
      <c r="E84" s="333" t="s">
        <v>109</v>
      </c>
      <c r="F84" s="334"/>
      <c r="G84" s="334"/>
      <c r="H84" s="335"/>
      <c r="I84" s="336">
        <v>21.1</v>
      </c>
      <c r="J84" s="273"/>
      <c r="K84" s="192" t="s">
        <v>87</v>
      </c>
      <c r="L84" s="295"/>
      <c r="M84" s="295"/>
      <c r="N84" s="295"/>
      <c r="O84" s="295"/>
      <c r="P84" s="187"/>
      <c r="Q84" s="324"/>
      <c r="R84" s="325">
        <v>137</v>
      </c>
    </row>
    <row r="85" spans="1:18" ht="16.5" customHeight="1" thickBot="1">
      <c r="A85" s="212" t="s">
        <v>81</v>
      </c>
      <c r="B85" s="285"/>
      <c r="C85" s="285"/>
      <c r="D85" s="280">
        <v>53</v>
      </c>
      <c r="E85" s="337"/>
      <c r="F85" s="338"/>
      <c r="G85" s="285"/>
      <c r="H85" s="285"/>
      <c r="I85" s="339"/>
      <c r="J85" s="347"/>
      <c r="K85" s="328" t="s">
        <v>92</v>
      </c>
      <c r="L85" s="317"/>
      <c r="M85" s="317"/>
      <c r="N85" s="317"/>
      <c r="O85" s="317"/>
      <c r="P85" s="217"/>
      <c r="Q85" s="215"/>
      <c r="R85" s="300">
        <v>127</v>
      </c>
    </row>
    <row r="86" spans="1:16" ht="16.5" customHeight="1">
      <c r="A86" s="95"/>
      <c r="B86" s="340"/>
      <c r="C86" s="341"/>
      <c r="D86" s="342"/>
      <c r="E86" s="341"/>
      <c r="F86" s="343"/>
      <c r="G86" s="341"/>
      <c r="H86" s="341"/>
      <c r="I86" s="344"/>
      <c r="P86" s="345"/>
    </row>
    <row r="87" ht="16.5" customHeight="1"/>
    <row r="88" ht="16.5" customHeight="1"/>
    <row r="89" ht="16.5" customHeight="1">
      <c r="T89" s="4"/>
    </row>
    <row r="90" ht="16.5" customHeight="1"/>
    <row r="91" ht="16.5" customHeight="1"/>
    <row r="92" ht="17.25" customHeight="1"/>
    <row r="93" spans="19:23" ht="14.25">
      <c r="S93" s="24"/>
      <c r="T93" s="15"/>
      <c r="U93" s="15"/>
      <c r="V93" s="15"/>
      <c r="W93" s="16"/>
    </row>
    <row r="94" spans="19:23" ht="14.25">
      <c r="S94" s="25"/>
      <c r="T94" s="15"/>
      <c r="U94" s="15"/>
      <c r="V94" s="15"/>
      <c r="W94" s="16"/>
    </row>
    <row r="95" spans="19:23" ht="16.5" customHeight="1">
      <c r="S95" s="24"/>
      <c r="T95" s="15"/>
      <c r="U95" s="15"/>
      <c r="V95" s="15"/>
      <c r="W95" s="16"/>
    </row>
    <row r="96" spans="19:23" ht="16.5" customHeight="1">
      <c r="S96" s="24"/>
      <c r="T96" s="15"/>
      <c r="U96" s="15"/>
      <c r="V96" s="15"/>
      <c r="W96" s="16"/>
    </row>
    <row r="97" spans="19:23" ht="16.5" customHeight="1">
      <c r="S97" s="24"/>
      <c r="T97" s="15"/>
      <c r="U97" s="15"/>
      <c r="V97" s="15"/>
      <c r="W97" s="16"/>
    </row>
    <row r="98" ht="17.25" customHeight="1"/>
    <row r="100" ht="16.5" customHeight="1"/>
    <row r="101" ht="16.5" customHeight="1"/>
    <row r="102" ht="16.5" customHeight="1"/>
    <row r="103" ht="16.5" customHeight="1"/>
    <row r="104" ht="17.25" customHeight="1"/>
    <row r="105" ht="16.5" customHeight="1"/>
    <row r="106" spans="1:17" ht="16.5" customHeight="1">
      <c r="A106" s="2"/>
      <c r="B106" s="38"/>
      <c r="C106" s="38"/>
      <c r="D106" s="38"/>
      <c r="E106" s="38"/>
      <c r="G106" s="38"/>
      <c r="H106" s="38" t="s">
        <v>42</v>
      </c>
      <c r="I106" s="42"/>
      <c r="J106" s="38"/>
      <c r="K106" s="8"/>
      <c r="L106" s="42"/>
      <c r="M106" s="42"/>
      <c r="N106" s="42"/>
      <c r="O106" s="42"/>
      <c r="Q106" s="57"/>
    </row>
    <row r="107" spans="1:18" ht="16.5" customHeight="1">
      <c r="A107" s="2"/>
      <c r="B107" s="38" t="s">
        <v>41</v>
      </c>
      <c r="C107" s="38"/>
      <c r="D107" s="38"/>
      <c r="E107" s="38"/>
      <c r="H107" s="38" t="s">
        <v>40</v>
      </c>
      <c r="I107" s="42"/>
      <c r="J107" s="38"/>
      <c r="K107" s="8"/>
      <c r="L107" s="42"/>
      <c r="M107" s="42"/>
      <c r="N107" s="55" t="s">
        <v>19</v>
      </c>
      <c r="O107" s="55" t="s">
        <v>20</v>
      </c>
      <c r="Q107" s="55"/>
      <c r="R107" s="17" t="s">
        <v>13</v>
      </c>
    </row>
    <row r="108" spans="1:18" ht="16.5" customHeight="1">
      <c r="A108" s="95"/>
      <c r="B108" s="15"/>
      <c r="C108" s="15"/>
      <c r="D108" s="15"/>
      <c r="E108" s="15"/>
      <c r="F108" s="20" t="e">
        <f aca="true" t="shared" si="15" ref="F108:F134">(D108/E108)</f>
        <v>#DIV/0!</v>
      </c>
      <c r="G108" s="15"/>
      <c r="H108" s="15"/>
      <c r="I108" s="11" t="e">
        <f aca="true" t="shared" si="16" ref="I108:I134">(H108/(E108/40))</f>
        <v>#DIV/0!</v>
      </c>
      <c r="J108" s="15"/>
      <c r="K108" s="21"/>
      <c r="L108" s="15"/>
      <c r="M108" s="15"/>
      <c r="N108" s="15"/>
      <c r="O108" s="15"/>
      <c r="P108" s="91" t="e">
        <f aca="true" t="shared" si="17" ref="P108:P134">N108/(N108+O108)</f>
        <v>#DIV/0!</v>
      </c>
      <c r="Q108" s="45"/>
      <c r="R108" s="76" t="e">
        <f aca="true" t="shared" si="18" ref="R108:R134">(80-I108)*0.9</f>
        <v>#DIV/0!</v>
      </c>
    </row>
    <row r="109" spans="1:18" ht="12.75" customHeight="1">
      <c r="A109" s="95"/>
      <c r="B109" s="15"/>
      <c r="C109" s="15"/>
      <c r="D109" s="15"/>
      <c r="E109" s="15"/>
      <c r="F109" s="20" t="e">
        <f t="shared" si="15"/>
        <v>#DIV/0!</v>
      </c>
      <c r="G109" s="15"/>
      <c r="H109" s="15"/>
      <c r="I109" s="11" t="e">
        <f t="shared" si="16"/>
        <v>#DIV/0!</v>
      </c>
      <c r="J109" s="15"/>
      <c r="K109" s="21"/>
      <c r="L109" s="15"/>
      <c r="M109" s="15"/>
      <c r="N109" s="15"/>
      <c r="O109" s="15"/>
      <c r="P109" s="91" t="e">
        <f t="shared" si="17"/>
        <v>#DIV/0!</v>
      </c>
      <c r="Q109" s="45"/>
      <c r="R109" s="76" t="e">
        <f t="shared" si="18"/>
        <v>#DIV/0!</v>
      </c>
    </row>
    <row r="110" spans="1:18" ht="12.75" customHeight="1">
      <c r="A110" s="95"/>
      <c r="B110" s="15"/>
      <c r="C110" s="15"/>
      <c r="D110" s="15"/>
      <c r="E110" s="15"/>
      <c r="F110" s="20" t="e">
        <f t="shared" si="15"/>
        <v>#DIV/0!</v>
      </c>
      <c r="G110" s="15"/>
      <c r="H110" s="15"/>
      <c r="I110" s="42" t="e">
        <f t="shared" si="16"/>
        <v>#DIV/0!</v>
      </c>
      <c r="J110" s="15"/>
      <c r="K110" s="21"/>
      <c r="L110" s="15"/>
      <c r="M110" s="15"/>
      <c r="N110" s="15"/>
      <c r="O110" s="15"/>
      <c r="P110" s="91" t="e">
        <f t="shared" si="17"/>
        <v>#DIV/0!</v>
      </c>
      <c r="Q110" s="45"/>
      <c r="R110" s="76" t="e">
        <f t="shared" si="18"/>
        <v>#DIV/0!</v>
      </c>
    </row>
    <row r="111" spans="1:18" ht="15.75">
      <c r="A111" s="95"/>
      <c r="B111" s="15"/>
      <c r="C111" s="15"/>
      <c r="D111" s="15"/>
      <c r="E111" s="15"/>
      <c r="F111" s="20" t="e">
        <f t="shared" si="15"/>
        <v>#DIV/0!</v>
      </c>
      <c r="G111" s="15"/>
      <c r="H111" s="15"/>
      <c r="I111" s="11" t="e">
        <f t="shared" si="16"/>
        <v>#DIV/0!</v>
      </c>
      <c r="J111" s="15"/>
      <c r="K111" s="21"/>
      <c r="L111" s="15"/>
      <c r="M111" s="15"/>
      <c r="N111" s="15"/>
      <c r="O111" s="15"/>
      <c r="P111" s="91" t="e">
        <f t="shared" si="17"/>
        <v>#DIV/0!</v>
      </c>
      <c r="Q111" s="45"/>
      <c r="R111" s="76" t="e">
        <f t="shared" si="18"/>
        <v>#DIV/0!</v>
      </c>
    </row>
    <row r="112" spans="1:18" ht="15.75">
      <c r="A112" s="95"/>
      <c r="B112" s="15"/>
      <c r="C112" s="15"/>
      <c r="D112" s="15"/>
      <c r="E112" s="15"/>
      <c r="F112" s="20" t="e">
        <f t="shared" si="15"/>
        <v>#DIV/0!</v>
      </c>
      <c r="G112" s="15"/>
      <c r="H112" s="15"/>
      <c r="I112" s="11" t="e">
        <f t="shared" si="16"/>
        <v>#DIV/0!</v>
      </c>
      <c r="J112" s="15"/>
      <c r="K112" s="15"/>
      <c r="L112" s="92"/>
      <c r="M112" s="15"/>
      <c r="N112" s="15"/>
      <c r="O112" s="15"/>
      <c r="P112" s="91" t="e">
        <f t="shared" si="17"/>
        <v>#DIV/0!</v>
      </c>
      <c r="Q112" s="45"/>
      <c r="R112" s="76" t="e">
        <f t="shared" si="18"/>
        <v>#DIV/0!</v>
      </c>
    </row>
    <row r="113" spans="1:18" ht="15.75">
      <c r="A113" s="95"/>
      <c r="B113" s="15"/>
      <c r="C113" s="15"/>
      <c r="D113" s="15"/>
      <c r="E113" s="15"/>
      <c r="F113" s="20" t="e">
        <f t="shared" si="15"/>
        <v>#DIV/0!</v>
      </c>
      <c r="G113" s="15"/>
      <c r="H113" s="15"/>
      <c r="I113" s="11" t="e">
        <f t="shared" si="16"/>
        <v>#DIV/0!</v>
      </c>
      <c r="J113" s="15"/>
      <c r="K113" s="21"/>
      <c r="L113" s="15"/>
      <c r="M113" s="15"/>
      <c r="N113" s="15"/>
      <c r="O113" s="15"/>
      <c r="P113" s="91" t="e">
        <f t="shared" si="17"/>
        <v>#DIV/0!</v>
      </c>
      <c r="Q113" s="45"/>
      <c r="R113" s="76" t="e">
        <f t="shared" si="18"/>
        <v>#DIV/0!</v>
      </c>
    </row>
    <row r="114" spans="1:18" ht="15.75">
      <c r="A114" s="95"/>
      <c r="B114" s="15"/>
      <c r="C114" s="15"/>
      <c r="D114" s="15"/>
      <c r="E114" s="15"/>
      <c r="F114" s="20" t="e">
        <f t="shared" si="15"/>
        <v>#DIV/0!</v>
      </c>
      <c r="G114" s="15"/>
      <c r="H114" s="15"/>
      <c r="I114" s="42" t="e">
        <f t="shared" si="16"/>
        <v>#DIV/0!</v>
      </c>
      <c r="J114" s="15"/>
      <c r="K114" s="21"/>
      <c r="L114" s="15"/>
      <c r="M114" s="15"/>
      <c r="N114" s="15"/>
      <c r="O114" s="15"/>
      <c r="P114" s="91" t="e">
        <f t="shared" si="17"/>
        <v>#DIV/0!</v>
      </c>
      <c r="Q114" s="45"/>
      <c r="R114" s="76" t="e">
        <f t="shared" si="18"/>
        <v>#DIV/0!</v>
      </c>
    </row>
    <row r="115" spans="1:18" ht="15.75">
      <c r="A115" s="95"/>
      <c r="B115" s="15"/>
      <c r="C115" s="15"/>
      <c r="D115" s="15"/>
      <c r="E115" s="15"/>
      <c r="F115" s="20" t="e">
        <f t="shared" si="15"/>
        <v>#DIV/0!</v>
      </c>
      <c r="G115" s="15"/>
      <c r="H115" s="15"/>
      <c r="I115" s="11" t="e">
        <f t="shared" si="16"/>
        <v>#DIV/0!</v>
      </c>
      <c r="J115" s="15"/>
      <c r="K115" s="21"/>
      <c r="L115" s="15"/>
      <c r="M115" s="15"/>
      <c r="N115" s="15"/>
      <c r="O115" s="15"/>
      <c r="P115" s="91" t="e">
        <f t="shared" si="17"/>
        <v>#DIV/0!</v>
      </c>
      <c r="Q115" s="45"/>
      <c r="R115" s="76" t="e">
        <f t="shared" si="18"/>
        <v>#DIV/0!</v>
      </c>
    </row>
    <row r="116" spans="1:18" ht="38.25" customHeight="1">
      <c r="A116" s="95"/>
      <c r="B116" s="15"/>
      <c r="C116" s="15"/>
      <c r="D116" s="15"/>
      <c r="E116" s="15"/>
      <c r="F116" s="20" t="e">
        <f t="shared" si="15"/>
        <v>#DIV/0!</v>
      </c>
      <c r="G116" s="15"/>
      <c r="H116" s="15"/>
      <c r="I116" s="11" t="e">
        <f t="shared" si="16"/>
        <v>#DIV/0!</v>
      </c>
      <c r="J116" s="15"/>
      <c r="K116" s="15"/>
      <c r="L116" s="92"/>
      <c r="M116" s="15"/>
      <c r="N116" s="15"/>
      <c r="O116" s="15"/>
      <c r="P116" s="91" t="e">
        <f t="shared" si="17"/>
        <v>#DIV/0!</v>
      </c>
      <c r="Q116" s="45"/>
      <c r="R116" s="76" t="e">
        <f t="shared" si="18"/>
        <v>#DIV/0!</v>
      </c>
    </row>
    <row r="117" spans="1:18" ht="13.5" customHeight="1">
      <c r="A117" s="95"/>
      <c r="B117" s="15"/>
      <c r="C117" s="15"/>
      <c r="D117" s="15"/>
      <c r="E117" s="15"/>
      <c r="F117" s="20" t="e">
        <f t="shared" si="15"/>
        <v>#DIV/0!</v>
      </c>
      <c r="G117" s="15"/>
      <c r="H117" s="15"/>
      <c r="I117" s="11" t="e">
        <f t="shared" si="16"/>
        <v>#DIV/0!</v>
      </c>
      <c r="J117" s="15"/>
      <c r="K117" s="21"/>
      <c r="L117" s="15"/>
      <c r="M117" s="15"/>
      <c r="N117" s="15"/>
      <c r="O117" s="15"/>
      <c r="P117" s="91" t="e">
        <f t="shared" si="17"/>
        <v>#DIV/0!</v>
      </c>
      <c r="Q117" s="45"/>
      <c r="R117" s="76" t="e">
        <f t="shared" si="18"/>
        <v>#DIV/0!</v>
      </c>
    </row>
    <row r="118" spans="1:18" ht="15.75">
      <c r="A118" s="95"/>
      <c r="B118" s="15"/>
      <c r="C118" s="15"/>
      <c r="D118" s="15"/>
      <c r="E118" s="15"/>
      <c r="F118" s="20" t="e">
        <f t="shared" si="15"/>
        <v>#DIV/0!</v>
      </c>
      <c r="G118" s="15"/>
      <c r="H118" s="15"/>
      <c r="I118" s="11" t="e">
        <f t="shared" si="16"/>
        <v>#DIV/0!</v>
      </c>
      <c r="J118" s="15"/>
      <c r="K118" s="15"/>
      <c r="L118" s="92"/>
      <c r="M118" s="15"/>
      <c r="N118" s="15"/>
      <c r="O118" s="15"/>
      <c r="P118" s="91" t="e">
        <f t="shared" si="17"/>
        <v>#DIV/0!</v>
      </c>
      <c r="Q118" s="45"/>
      <c r="R118" s="76" t="e">
        <f t="shared" si="18"/>
        <v>#DIV/0!</v>
      </c>
    </row>
    <row r="119" spans="1:18" ht="15.75">
      <c r="A119" s="95"/>
      <c r="B119" s="15"/>
      <c r="C119" s="15"/>
      <c r="D119" s="15"/>
      <c r="E119" s="15"/>
      <c r="F119" s="20" t="e">
        <f t="shared" si="15"/>
        <v>#DIV/0!</v>
      </c>
      <c r="G119" s="15"/>
      <c r="H119" s="15"/>
      <c r="I119" s="11" t="e">
        <f t="shared" si="16"/>
        <v>#DIV/0!</v>
      </c>
      <c r="J119" s="15"/>
      <c r="K119" s="15"/>
      <c r="L119" s="92"/>
      <c r="M119" s="15"/>
      <c r="N119" s="15"/>
      <c r="O119" s="15"/>
      <c r="P119" s="91" t="e">
        <f t="shared" si="17"/>
        <v>#DIV/0!</v>
      </c>
      <c r="Q119" s="45"/>
      <c r="R119" s="76" t="e">
        <f t="shared" si="18"/>
        <v>#DIV/0!</v>
      </c>
    </row>
    <row r="120" spans="1:18" ht="15.75">
      <c r="A120" s="95"/>
      <c r="B120" s="15"/>
      <c r="C120" s="15"/>
      <c r="D120" s="15"/>
      <c r="E120" s="15"/>
      <c r="F120" s="20" t="e">
        <f t="shared" si="15"/>
        <v>#DIV/0!</v>
      </c>
      <c r="G120" s="15"/>
      <c r="H120" s="15"/>
      <c r="I120" s="11" t="e">
        <f t="shared" si="16"/>
        <v>#DIV/0!</v>
      </c>
      <c r="J120" s="15"/>
      <c r="K120" s="21"/>
      <c r="L120" s="15"/>
      <c r="M120" s="15"/>
      <c r="N120" s="15"/>
      <c r="O120" s="15"/>
      <c r="P120" s="91" t="e">
        <f t="shared" si="17"/>
        <v>#DIV/0!</v>
      </c>
      <c r="Q120" s="45"/>
      <c r="R120" s="76" t="e">
        <f t="shared" si="18"/>
        <v>#DIV/0!</v>
      </c>
    </row>
    <row r="121" spans="1:18" ht="15.75">
      <c r="A121" s="95"/>
      <c r="B121" s="15"/>
      <c r="C121" s="15"/>
      <c r="D121" s="15"/>
      <c r="E121" s="15"/>
      <c r="F121" s="20" t="e">
        <f t="shared" si="15"/>
        <v>#DIV/0!</v>
      </c>
      <c r="G121" s="15"/>
      <c r="H121" s="15"/>
      <c r="I121" s="11" t="e">
        <f t="shared" si="16"/>
        <v>#DIV/0!</v>
      </c>
      <c r="J121" s="15"/>
      <c r="K121" s="21"/>
      <c r="L121" s="15"/>
      <c r="M121" s="92"/>
      <c r="N121" s="15"/>
      <c r="O121" s="15"/>
      <c r="P121" s="91" t="e">
        <f t="shared" si="17"/>
        <v>#DIV/0!</v>
      </c>
      <c r="Q121" s="45"/>
      <c r="R121" s="76" t="e">
        <f t="shared" si="18"/>
        <v>#DIV/0!</v>
      </c>
    </row>
    <row r="122" spans="1:18" ht="15.75">
      <c r="A122" s="95"/>
      <c r="B122" s="15"/>
      <c r="C122" s="15"/>
      <c r="D122" s="15"/>
      <c r="E122" s="15"/>
      <c r="F122" s="20" t="e">
        <f t="shared" si="15"/>
        <v>#DIV/0!</v>
      </c>
      <c r="G122" s="15"/>
      <c r="H122" s="15"/>
      <c r="I122" s="11" t="e">
        <f t="shared" si="16"/>
        <v>#DIV/0!</v>
      </c>
      <c r="J122" s="15"/>
      <c r="K122" s="15"/>
      <c r="L122" s="92"/>
      <c r="M122" s="15"/>
      <c r="N122" s="15"/>
      <c r="O122" s="15"/>
      <c r="P122" s="91" t="e">
        <f t="shared" si="17"/>
        <v>#DIV/0!</v>
      </c>
      <c r="Q122" s="45"/>
      <c r="R122" s="76" t="e">
        <f t="shared" si="18"/>
        <v>#DIV/0!</v>
      </c>
    </row>
    <row r="123" spans="1:18" ht="15.75">
      <c r="A123" s="95"/>
      <c r="B123" s="15"/>
      <c r="C123" s="15"/>
      <c r="D123" s="15"/>
      <c r="E123" s="15"/>
      <c r="F123" s="20" t="e">
        <f t="shared" si="15"/>
        <v>#DIV/0!</v>
      </c>
      <c r="G123" s="15"/>
      <c r="H123" s="15"/>
      <c r="I123" s="42" t="e">
        <f t="shared" si="16"/>
        <v>#DIV/0!</v>
      </c>
      <c r="J123" s="15"/>
      <c r="K123" s="21"/>
      <c r="L123" s="15"/>
      <c r="M123" s="15"/>
      <c r="N123" s="15"/>
      <c r="O123" s="15"/>
      <c r="P123" s="91" t="e">
        <f t="shared" si="17"/>
        <v>#DIV/0!</v>
      </c>
      <c r="Q123" s="45"/>
      <c r="R123" s="76" t="e">
        <f t="shared" si="18"/>
        <v>#DIV/0!</v>
      </c>
    </row>
    <row r="124" spans="1:18" ht="15.75">
      <c r="A124" s="95"/>
      <c r="B124" s="15"/>
      <c r="C124" s="15"/>
      <c r="D124" s="15"/>
      <c r="E124" s="15"/>
      <c r="F124" s="20" t="e">
        <f t="shared" si="15"/>
        <v>#DIV/0!</v>
      </c>
      <c r="G124" s="15"/>
      <c r="H124" s="15"/>
      <c r="I124" s="11" t="e">
        <f t="shared" si="16"/>
        <v>#DIV/0!</v>
      </c>
      <c r="J124" s="15"/>
      <c r="K124" s="21"/>
      <c r="L124" s="15"/>
      <c r="M124" s="15"/>
      <c r="N124" s="15"/>
      <c r="O124" s="15"/>
      <c r="P124" s="91" t="e">
        <f t="shared" si="17"/>
        <v>#DIV/0!</v>
      </c>
      <c r="Q124" s="45"/>
      <c r="R124" s="76" t="e">
        <f t="shared" si="18"/>
        <v>#DIV/0!</v>
      </c>
    </row>
    <row r="125" spans="1:18" ht="15.75">
      <c r="A125" s="95"/>
      <c r="B125" s="15"/>
      <c r="C125" s="15"/>
      <c r="D125" s="15"/>
      <c r="E125" s="15"/>
      <c r="F125" s="20" t="e">
        <f t="shared" si="15"/>
        <v>#DIV/0!</v>
      </c>
      <c r="G125" s="15"/>
      <c r="H125" s="15"/>
      <c r="I125" s="11" t="e">
        <f t="shared" si="16"/>
        <v>#DIV/0!</v>
      </c>
      <c r="J125" s="15"/>
      <c r="K125" s="21"/>
      <c r="L125" s="15"/>
      <c r="M125" s="92"/>
      <c r="N125" s="15"/>
      <c r="O125" s="15"/>
      <c r="P125" s="91" t="e">
        <f t="shared" si="17"/>
        <v>#DIV/0!</v>
      </c>
      <c r="Q125" s="45"/>
      <c r="R125" s="76" t="e">
        <f t="shared" si="18"/>
        <v>#DIV/0!</v>
      </c>
    </row>
    <row r="126" spans="1:18" ht="15.75">
      <c r="A126" s="95"/>
      <c r="B126" s="15"/>
      <c r="C126" s="15"/>
      <c r="D126" s="15"/>
      <c r="E126" s="15"/>
      <c r="F126" s="20" t="e">
        <f t="shared" si="15"/>
        <v>#DIV/0!</v>
      </c>
      <c r="G126" s="15"/>
      <c r="H126" s="15"/>
      <c r="I126" s="11" t="e">
        <f t="shared" si="16"/>
        <v>#DIV/0!</v>
      </c>
      <c r="J126" s="15"/>
      <c r="K126" s="21"/>
      <c r="L126" s="15"/>
      <c r="M126" s="15"/>
      <c r="N126" s="15"/>
      <c r="O126" s="15"/>
      <c r="P126" s="91" t="e">
        <f t="shared" si="17"/>
        <v>#DIV/0!</v>
      </c>
      <c r="Q126" s="45"/>
      <c r="R126" s="76" t="e">
        <f t="shared" si="18"/>
        <v>#DIV/0!</v>
      </c>
    </row>
    <row r="127" spans="1:18" ht="15.75">
      <c r="A127" s="95"/>
      <c r="B127" s="15"/>
      <c r="C127" s="15"/>
      <c r="D127" s="15"/>
      <c r="E127" s="15"/>
      <c r="F127" s="20" t="e">
        <f t="shared" si="15"/>
        <v>#DIV/0!</v>
      </c>
      <c r="G127" s="15"/>
      <c r="H127" s="15"/>
      <c r="I127" s="11" t="e">
        <f t="shared" si="16"/>
        <v>#DIV/0!</v>
      </c>
      <c r="J127" s="15"/>
      <c r="K127" s="21"/>
      <c r="L127" s="15"/>
      <c r="M127" s="92"/>
      <c r="N127" s="15"/>
      <c r="O127" s="15"/>
      <c r="P127" s="91" t="e">
        <f t="shared" si="17"/>
        <v>#DIV/0!</v>
      </c>
      <c r="Q127" s="45"/>
      <c r="R127" s="76" t="e">
        <f t="shared" si="18"/>
        <v>#DIV/0!</v>
      </c>
    </row>
    <row r="128" spans="1:18" ht="15.75">
      <c r="A128" s="95"/>
      <c r="B128" s="15"/>
      <c r="C128" s="15"/>
      <c r="D128" s="15"/>
      <c r="E128" s="15"/>
      <c r="F128" s="20" t="e">
        <f t="shared" si="15"/>
        <v>#DIV/0!</v>
      </c>
      <c r="G128" s="15"/>
      <c r="H128" s="15"/>
      <c r="I128" s="11" t="e">
        <f t="shared" si="16"/>
        <v>#DIV/0!</v>
      </c>
      <c r="J128" s="15"/>
      <c r="K128" s="21"/>
      <c r="L128" s="15"/>
      <c r="M128" s="92"/>
      <c r="N128" s="15"/>
      <c r="O128" s="15"/>
      <c r="P128" s="91" t="e">
        <f t="shared" si="17"/>
        <v>#DIV/0!</v>
      </c>
      <c r="Q128" s="45"/>
      <c r="R128" s="76" t="e">
        <f t="shared" si="18"/>
        <v>#DIV/0!</v>
      </c>
    </row>
    <row r="129" spans="1:18" ht="15.75">
      <c r="A129" s="95"/>
      <c r="B129" s="15"/>
      <c r="C129" s="15"/>
      <c r="D129" s="15"/>
      <c r="E129" s="15"/>
      <c r="F129" s="20" t="e">
        <f t="shared" si="15"/>
        <v>#DIV/0!</v>
      </c>
      <c r="G129" s="15"/>
      <c r="H129" s="15"/>
      <c r="I129" s="11" t="e">
        <f t="shared" si="16"/>
        <v>#DIV/0!</v>
      </c>
      <c r="J129" s="15"/>
      <c r="K129" s="21"/>
      <c r="L129" s="15"/>
      <c r="M129" s="15"/>
      <c r="N129" s="15"/>
      <c r="O129" s="15"/>
      <c r="P129" s="91" t="e">
        <f t="shared" si="17"/>
        <v>#DIV/0!</v>
      </c>
      <c r="Q129" s="45"/>
      <c r="R129" s="76" t="e">
        <f t="shared" si="18"/>
        <v>#DIV/0!</v>
      </c>
    </row>
    <row r="130" spans="1:18" ht="15.75">
      <c r="A130" s="95"/>
      <c r="B130" s="15"/>
      <c r="C130" s="15"/>
      <c r="D130" s="15"/>
      <c r="E130" s="15"/>
      <c r="F130" s="20" t="e">
        <f t="shared" si="15"/>
        <v>#DIV/0!</v>
      </c>
      <c r="G130" s="15"/>
      <c r="H130" s="15"/>
      <c r="I130" s="11" t="e">
        <f t="shared" si="16"/>
        <v>#DIV/0!</v>
      </c>
      <c r="J130" s="15"/>
      <c r="K130" s="21"/>
      <c r="L130" s="15"/>
      <c r="M130" s="15"/>
      <c r="N130" s="15"/>
      <c r="O130" s="15"/>
      <c r="P130" s="91" t="e">
        <f t="shared" si="17"/>
        <v>#DIV/0!</v>
      </c>
      <c r="Q130" s="45"/>
      <c r="R130" s="76" t="e">
        <f t="shared" si="18"/>
        <v>#DIV/0!</v>
      </c>
    </row>
    <row r="131" spans="1:18" ht="15.75">
      <c r="A131" s="95"/>
      <c r="B131" s="15"/>
      <c r="C131" s="15"/>
      <c r="D131" s="15"/>
      <c r="E131" s="15"/>
      <c r="F131" s="20" t="e">
        <f t="shared" si="15"/>
        <v>#DIV/0!</v>
      </c>
      <c r="G131" s="15"/>
      <c r="H131" s="15"/>
      <c r="I131" s="11" t="e">
        <f t="shared" si="16"/>
        <v>#DIV/0!</v>
      </c>
      <c r="J131" s="15"/>
      <c r="K131" s="21"/>
      <c r="L131" s="15"/>
      <c r="M131" s="92"/>
      <c r="N131" s="15"/>
      <c r="O131" s="15"/>
      <c r="P131" s="91" t="e">
        <f t="shared" si="17"/>
        <v>#DIV/0!</v>
      </c>
      <c r="Q131" s="45"/>
      <c r="R131" s="76" t="e">
        <f t="shared" si="18"/>
        <v>#DIV/0!</v>
      </c>
    </row>
    <row r="132" spans="1:18" ht="15.75">
      <c r="A132" s="95"/>
      <c r="B132" s="15"/>
      <c r="C132" s="15"/>
      <c r="D132" s="15"/>
      <c r="E132" s="15"/>
      <c r="F132" s="20" t="e">
        <f t="shared" si="15"/>
        <v>#DIV/0!</v>
      </c>
      <c r="G132" s="15"/>
      <c r="H132" s="15"/>
      <c r="I132" s="42" t="e">
        <f t="shared" si="16"/>
        <v>#DIV/0!</v>
      </c>
      <c r="J132" s="15"/>
      <c r="K132" s="21"/>
      <c r="L132" s="15"/>
      <c r="M132" s="15"/>
      <c r="N132" s="15"/>
      <c r="O132" s="15"/>
      <c r="P132" s="91" t="e">
        <f t="shared" si="17"/>
        <v>#DIV/0!</v>
      </c>
      <c r="Q132" s="45"/>
      <c r="R132" s="76" t="e">
        <f t="shared" si="18"/>
        <v>#DIV/0!</v>
      </c>
    </row>
    <row r="133" spans="1:18" ht="15.75">
      <c r="A133" s="95"/>
      <c r="B133" s="15"/>
      <c r="C133" s="15"/>
      <c r="D133" s="15"/>
      <c r="E133" s="15"/>
      <c r="F133" s="20" t="e">
        <f t="shared" si="15"/>
        <v>#DIV/0!</v>
      </c>
      <c r="G133" s="15"/>
      <c r="H133" s="15"/>
      <c r="I133" s="11" t="e">
        <f t="shared" si="16"/>
        <v>#DIV/0!</v>
      </c>
      <c r="J133" s="15"/>
      <c r="K133" s="21"/>
      <c r="L133" s="15"/>
      <c r="M133" s="15"/>
      <c r="N133" s="15"/>
      <c r="O133" s="15"/>
      <c r="P133" s="91" t="e">
        <f t="shared" si="17"/>
        <v>#DIV/0!</v>
      </c>
      <c r="Q133" s="45"/>
      <c r="R133" s="76" t="e">
        <f t="shared" si="18"/>
        <v>#DIV/0!</v>
      </c>
    </row>
    <row r="134" spans="1:18" ht="15.75">
      <c r="A134" s="95"/>
      <c r="B134" s="15"/>
      <c r="C134" s="15"/>
      <c r="D134" s="15"/>
      <c r="E134" s="15"/>
      <c r="F134" s="20" t="e">
        <f t="shared" si="15"/>
        <v>#DIV/0!</v>
      </c>
      <c r="G134" s="15"/>
      <c r="H134" s="15"/>
      <c r="I134" s="11" t="e">
        <f t="shared" si="16"/>
        <v>#DIV/0!</v>
      </c>
      <c r="J134" s="15"/>
      <c r="K134" s="21"/>
      <c r="L134" s="15"/>
      <c r="M134" s="15"/>
      <c r="N134" s="15"/>
      <c r="O134" s="15"/>
      <c r="P134" s="91" t="e">
        <f t="shared" si="17"/>
        <v>#DIV/0!</v>
      </c>
      <c r="Q134" s="45"/>
      <c r="R134" s="76" t="e">
        <f t="shared" si="18"/>
        <v>#DIV/0!</v>
      </c>
    </row>
    <row r="135" spans="1:18" ht="14.25">
      <c r="A135" s="47"/>
      <c r="B135" s="15"/>
      <c r="F135" s="48"/>
      <c r="I135" s="15"/>
      <c r="L135" s="47"/>
      <c r="O135" s="15"/>
      <c r="Q135" s="43"/>
      <c r="R135" s="50"/>
    </row>
    <row r="136" spans="1:18" ht="14.25">
      <c r="A136" s="49"/>
      <c r="B136" s="15"/>
      <c r="F136" s="47"/>
      <c r="I136" s="21"/>
      <c r="L136" s="47"/>
      <c r="O136" s="15"/>
      <c r="Q136" s="43"/>
      <c r="R136" s="50"/>
    </row>
    <row r="137" spans="1:18" ht="14.25">
      <c r="A137" s="47"/>
      <c r="B137" s="15"/>
      <c r="F137" s="47"/>
      <c r="I137" s="21"/>
      <c r="L137" s="47"/>
      <c r="O137" s="15"/>
      <c r="Q137" s="43"/>
      <c r="R137" s="50"/>
    </row>
    <row r="138" spans="1:18" ht="14.25">
      <c r="A138" s="47"/>
      <c r="B138" s="15"/>
      <c r="F138" s="47"/>
      <c r="I138" s="21"/>
      <c r="L138" s="47"/>
      <c r="M138" s="40"/>
      <c r="N138" s="40"/>
      <c r="O138" s="15"/>
      <c r="Q138" s="43"/>
      <c r="R138" s="50"/>
    </row>
    <row r="139" spans="1:18" ht="14.25">
      <c r="A139" s="47"/>
      <c r="B139" s="15"/>
      <c r="F139" s="48"/>
      <c r="I139" s="15"/>
      <c r="L139" s="47"/>
      <c r="O139" s="15"/>
      <c r="Q139" s="43"/>
      <c r="R139" s="50"/>
    </row>
    <row r="140" spans="1:18" ht="14.25">
      <c r="A140" s="49"/>
      <c r="B140" s="15"/>
      <c r="F140" s="48"/>
      <c r="I140" s="15"/>
      <c r="L140" s="48"/>
      <c r="O140" s="19"/>
      <c r="Q140" s="59"/>
      <c r="R140" s="50"/>
    </row>
    <row r="141" spans="1:18" ht="14.25">
      <c r="A141" s="47"/>
      <c r="B141" s="15"/>
      <c r="F141" s="49"/>
      <c r="I141" s="21"/>
      <c r="L141" s="47"/>
      <c r="O141" s="15"/>
      <c r="Q141" s="43"/>
      <c r="R141" s="50"/>
    </row>
    <row r="142" spans="1:18" ht="14.25">
      <c r="A142" s="48"/>
      <c r="B142" s="19"/>
      <c r="F142" s="47"/>
      <c r="I142" s="21"/>
      <c r="L142" s="47"/>
      <c r="O142" s="15"/>
      <c r="Q142" s="43"/>
      <c r="R142" s="50"/>
    </row>
    <row r="143" spans="1:18" ht="14.25">
      <c r="A143" s="48"/>
      <c r="B143" s="15"/>
      <c r="F143" s="48"/>
      <c r="I143" s="19"/>
      <c r="L143" s="48"/>
      <c r="O143" s="15"/>
      <c r="Q143" s="43"/>
      <c r="R143" s="50"/>
    </row>
    <row r="144" spans="1:18" ht="14.25">
      <c r="A144" s="47"/>
      <c r="B144" s="15"/>
      <c r="F144" s="47"/>
      <c r="I144" s="21"/>
      <c r="L144" s="48"/>
      <c r="O144" s="40"/>
      <c r="Q144" s="58"/>
      <c r="R144" s="50"/>
    </row>
    <row r="146" spans="1:18" ht="14.25">
      <c r="A146" s="47"/>
      <c r="B146" s="15"/>
      <c r="F146" s="47"/>
      <c r="I146" s="21"/>
      <c r="L146" s="47"/>
      <c r="O146" s="15"/>
      <c r="Q146" s="43"/>
      <c r="R146" s="50"/>
    </row>
    <row r="147" spans="1:18" ht="14.25">
      <c r="A147" s="47"/>
      <c r="B147" s="15"/>
      <c r="F147" s="47"/>
      <c r="I147" s="21"/>
      <c r="L147" s="47"/>
      <c r="O147" s="15"/>
      <c r="Q147" s="43"/>
      <c r="R147" s="50"/>
    </row>
    <row r="148" spans="1:18" ht="14.25">
      <c r="A148" s="47"/>
      <c r="B148" s="15"/>
      <c r="F148" s="47"/>
      <c r="I148" s="21"/>
      <c r="L148" s="47"/>
      <c r="O148" s="15"/>
      <c r="Q148" s="43"/>
      <c r="R148" s="50"/>
    </row>
    <row r="149" spans="1:18" ht="14.25">
      <c r="A149" s="47"/>
      <c r="B149" s="15"/>
      <c r="F149" s="47"/>
      <c r="I149" s="21"/>
      <c r="L149" s="47"/>
      <c r="O149" s="15"/>
      <c r="Q149" s="43"/>
      <c r="R149" s="50"/>
    </row>
    <row r="150" spans="1:18" ht="14.25">
      <c r="A150" s="47"/>
      <c r="B150" s="15"/>
      <c r="F150" s="47"/>
      <c r="I150" s="21"/>
      <c r="L150" s="47"/>
      <c r="O150" s="15"/>
      <c r="Q150" s="43"/>
      <c r="R150" s="50"/>
    </row>
    <row r="151" spans="1:18" ht="14.25">
      <c r="A151" s="47"/>
      <c r="B151" s="15"/>
      <c r="F151" s="47"/>
      <c r="I151" s="21"/>
      <c r="L151" s="47"/>
      <c r="O151" s="15"/>
      <c r="Q151" s="43"/>
      <c r="R151" s="50"/>
    </row>
    <row r="152" spans="1:18" ht="14.25">
      <c r="A152" s="47"/>
      <c r="B152" s="15"/>
      <c r="F152" s="47"/>
      <c r="I152" s="21"/>
      <c r="L152" s="47"/>
      <c r="O152" s="15"/>
      <c r="Q152" s="43"/>
      <c r="R152" s="50"/>
    </row>
    <row r="153" spans="1:18" ht="14.25">
      <c r="A153" s="47"/>
      <c r="B153" s="15"/>
      <c r="F153" s="47"/>
      <c r="I153" s="21"/>
      <c r="L153" s="47"/>
      <c r="O153" s="15"/>
      <c r="Q153" s="43"/>
      <c r="R153" s="50"/>
    </row>
    <row r="154" spans="1:18" ht="14.25">
      <c r="A154" s="47"/>
      <c r="B154" s="15"/>
      <c r="F154" s="47"/>
      <c r="I154" s="21"/>
      <c r="L154" s="47"/>
      <c r="O154" s="15"/>
      <c r="Q154" s="43"/>
      <c r="R154" s="50"/>
    </row>
    <row r="155" spans="1:18" ht="14.25">
      <c r="A155" s="47"/>
      <c r="B155" s="15"/>
      <c r="F155" s="47"/>
      <c r="I155" s="21"/>
      <c r="L155" s="47"/>
      <c r="O155" s="15"/>
      <c r="Q155" s="43"/>
      <c r="R155" s="50"/>
    </row>
    <row r="156" spans="1:18" ht="14.25">
      <c r="A156" s="47"/>
      <c r="B156" s="15"/>
      <c r="F156" s="47"/>
      <c r="I156" s="21"/>
      <c r="L156" s="47"/>
      <c r="O156" s="15"/>
      <c r="Q156" s="43"/>
      <c r="R156" s="50"/>
    </row>
    <row r="157" spans="1:18" ht="14.25">
      <c r="A157" s="47"/>
      <c r="B157" s="15"/>
      <c r="F157" s="47"/>
      <c r="I157" s="21"/>
      <c r="L157" s="47"/>
      <c r="O157" s="15"/>
      <c r="Q157" s="43"/>
      <c r="R157" s="50"/>
    </row>
    <row r="158" spans="1:18" ht="14.25">
      <c r="A158" s="47"/>
      <c r="B158" s="15"/>
      <c r="F158" s="47"/>
      <c r="I158" s="21"/>
      <c r="L158" s="47"/>
      <c r="O158" s="15"/>
      <c r="Q158" s="43"/>
      <c r="R158" s="50"/>
    </row>
    <row r="159" spans="1:18" ht="14.25">
      <c r="A159" s="47"/>
      <c r="B159" s="15"/>
      <c r="F159" s="47"/>
      <c r="I159" s="21"/>
      <c r="L159" s="47"/>
      <c r="O159" s="15"/>
      <c r="Q159" s="43"/>
      <c r="R159" s="50"/>
    </row>
    <row r="160" spans="1:18" ht="14.25">
      <c r="A160" s="47"/>
      <c r="B160" s="15"/>
      <c r="F160" s="47"/>
      <c r="I160" s="21"/>
      <c r="L160" s="47"/>
      <c r="O160" s="15"/>
      <c r="Q160" s="43"/>
      <c r="R160" s="50"/>
    </row>
    <row r="161" spans="1:18" ht="14.25">
      <c r="A161" s="47"/>
      <c r="B161" s="15"/>
      <c r="F161" s="47"/>
      <c r="I161" s="21"/>
      <c r="L161" s="47"/>
      <c r="O161" s="15"/>
      <c r="Q161" s="43"/>
      <c r="R161" s="50"/>
    </row>
    <row r="162" spans="1:18" ht="14.25">
      <c r="A162" s="47"/>
      <c r="B162" s="15"/>
      <c r="F162" s="47"/>
      <c r="I162" s="21"/>
      <c r="L162" s="47"/>
      <c r="O162" s="15"/>
      <c r="Q162" s="43"/>
      <c r="R162" s="50"/>
    </row>
    <row r="163" spans="1:18" ht="14.25">
      <c r="A163" s="47"/>
      <c r="B163" s="15"/>
      <c r="F163" s="47"/>
      <c r="I163" s="21"/>
      <c r="L163" s="47"/>
      <c r="O163" s="15"/>
      <c r="Q163" s="43"/>
      <c r="R163" s="50"/>
    </row>
    <row r="164" spans="1:18" ht="14.25">
      <c r="A164" s="47"/>
      <c r="B164" s="15"/>
      <c r="F164" s="47"/>
      <c r="I164" s="21"/>
      <c r="L164" s="47"/>
      <c r="O164" s="15"/>
      <c r="Q164" s="43"/>
      <c r="R164" s="50"/>
    </row>
    <row r="165" spans="1:18" ht="14.25">
      <c r="A165" s="47"/>
      <c r="B165" s="15"/>
      <c r="F165" s="47"/>
      <c r="I165" s="21"/>
      <c r="L165" s="47"/>
      <c r="O165" s="15"/>
      <c r="Q165" s="43"/>
      <c r="R165" s="50"/>
    </row>
    <row r="166" spans="1:18" ht="14.25">
      <c r="A166" s="47"/>
      <c r="B166" s="15"/>
      <c r="F166" s="47"/>
      <c r="I166" s="21"/>
      <c r="L166" s="47"/>
      <c r="O166" s="15"/>
      <c r="Q166" s="43"/>
      <c r="R166" s="50"/>
    </row>
    <row r="167" spans="1:18" ht="14.25">
      <c r="A167" s="47"/>
      <c r="B167" s="15"/>
      <c r="F167" s="47"/>
      <c r="I167" s="21"/>
      <c r="L167" s="47"/>
      <c r="O167" s="15"/>
      <c r="Q167" s="43"/>
      <c r="R167" s="50"/>
    </row>
    <row r="168" spans="1:18" ht="14.25">
      <c r="A168" s="47"/>
      <c r="B168" s="15"/>
      <c r="F168" s="47"/>
      <c r="I168" s="21"/>
      <c r="L168" s="47"/>
      <c r="O168" s="15"/>
      <c r="Q168" s="43"/>
      <c r="R168" s="50"/>
    </row>
    <row r="169" spans="1:18" ht="14.25">
      <c r="A169" s="47"/>
      <c r="B169" s="15"/>
      <c r="F169" s="47"/>
      <c r="I169" s="21"/>
      <c r="L169" s="47"/>
      <c r="O169" s="15"/>
      <c r="Q169" s="43"/>
      <c r="R169" s="50"/>
    </row>
    <row r="170" spans="1:18" ht="14.25">
      <c r="A170" s="47"/>
      <c r="B170" s="15"/>
      <c r="F170" s="47"/>
      <c r="I170" s="21"/>
      <c r="L170" s="47"/>
      <c r="O170" s="15"/>
      <c r="Q170" s="43"/>
      <c r="R170" s="50"/>
    </row>
    <row r="171" spans="1:18" ht="14.25">
      <c r="A171" s="47"/>
      <c r="B171" s="15"/>
      <c r="F171" s="47"/>
      <c r="I171" s="21"/>
      <c r="L171" s="47"/>
      <c r="O171" s="15"/>
      <c r="Q171" s="43"/>
      <c r="R171" s="50"/>
    </row>
    <row r="172" spans="1:18" ht="14.25">
      <c r="A172" s="47"/>
      <c r="B172" s="15"/>
      <c r="F172" s="47"/>
      <c r="I172" s="21"/>
      <c r="L172" s="47"/>
      <c r="O172" s="15"/>
      <c r="Q172" s="43"/>
      <c r="R172" s="50"/>
    </row>
    <row r="173" spans="1:18" ht="14.25">
      <c r="A173" s="47"/>
      <c r="B173" s="15"/>
      <c r="F173" s="47"/>
      <c r="I173" s="21"/>
      <c r="L173" s="47"/>
      <c r="O173" s="15"/>
      <c r="Q173" s="43"/>
      <c r="R173" s="50"/>
    </row>
    <row r="174" spans="6:18" ht="14.25">
      <c r="F174" s="47"/>
      <c r="I174" s="21"/>
      <c r="L174" s="47"/>
      <c r="O174" s="15"/>
      <c r="Q174" s="43"/>
      <c r="R174" s="50"/>
    </row>
    <row r="175" spans="3:15" ht="14.25">
      <c r="C175" s="8" t="s">
        <v>43</v>
      </c>
      <c r="I175" s="8" t="s">
        <v>44</v>
      </c>
      <c r="O175" s="38" t="s">
        <v>45</v>
      </c>
    </row>
    <row r="176" spans="1:15" ht="14.25">
      <c r="A176" s="51"/>
      <c r="B176" s="15"/>
      <c r="C176" s="19"/>
      <c r="D176" s="20" t="e">
        <f aca="true" t="shared" si="19" ref="D176:D212">(B176/C176)</f>
        <v>#DIV/0!</v>
      </c>
      <c r="F176" s="47"/>
      <c r="I176" s="15"/>
      <c r="J176" s="42">
        <f>(I176/27)</f>
        <v>0</v>
      </c>
      <c r="L176" s="47"/>
      <c r="O176" s="12"/>
    </row>
    <row r="177" spans="1:15" ht="14.25">
      <c r="A177" s="47"/>
      <c r="B177" s="15"/>
      <c r="C177" s="15"/>
      <c r="D177" s="20" t="e">
        <f t="shared" si="19"/>
        <v>#DIV/0!</v>
      </c>
      <c r="F177" s="47"/>
      <c r="I177" s="15"/>
      <c r="J177" s="42">
        <f>(I177/18)</f>
        <v>0</v>
      </c>
      <c r="L177" s="47"/>
      <c r="O177" s="12"/>
    </row>
    <row r="178" spans="1:15" ht="14.25">
      <c r="A178" s="47"/>
      <c r="B178" s="15"/>
      <c r="C178" s="19"/>
      <c r="D178" s="20" t="e">
        <f t="shared" si="19"/>
        <v>#DIV/0!</v>
      </c>
      <c r="F178" s="47"/>
      <c r="I178" s="15"/>
      <c r="J178" s="42">
        <f>(I178/27)</f>
        <v>0</v>
      </c>
      <c r="L178" s="47"/>
      <c r="O178" s="12"/>
    </row>
    <row r="179" spans="1:15" ht="14.25">
      <c r="A179" s="47"/>
      <c r="B179" s="15"/>
      <c r="C179" s="19"/>
      <c r="D179" s="20" t="e">
        <f t="shared" si="19"/>
        <v>#DIV/0!</v>
      </c>
      <c r="F179" s="47"/>
      <c r="I179" s="15"/>
      <c r="J179" s="42">
        <f>(I179/21)</f>
        <v>0</v>
      </c>
      <c r="L179" s="47"/>
      <c r="O179" s="12"/>
    </row>
    <row r="180" spans="1:15" ht="14.25">
      <c r="A180" s="47"/>
      <c r="B180" s="15"/>
      <c r="C180" s="19"/>
      <c r="D180" s="20" t="e">
        <f t="shared" si="19"/>
        <v>#DIV/0!</v>
      </c>
      <c r="F180" s="47"/>
      <c r="I180" s="15"/>
      <c r="J180" s="42">
        <f>(I180/15)</f>
        <v>0</v>
      </c>
      <c r="L180" s="47"/>
      <c r="O180" s="12"/>
    </row>
    <row r="181" spans="1:15" ht="14.25">
      <c r="A181" s="48"/>
      <c r="B181" s="15"/>
      <c r="C181" s="15"/>
      <c r="D181" s="20" t="e">
        <f t="shared" si="19"/>
        <v>#DIV/0!</v>
      </c>
      <c r="F181" s="47"/>
      <c r="I181" s="15"/>
      <c r="J181" s="42">
        <f>(I181/24)</f>
        <v>0</v>
      </c>
      <c r="L181" s="47"/>
      <c r="O181" s="12"/>
    </row>
    <row r="182" spans="1:15" ht="14.25">
      <c r="A182" s="47"/>
      <c r="B182" s="15"/>
      <c r="C182" s="15"/>
      <c r="D182" s="20" t="e">
        <f t="shared" si="19"/>
        <v>#DIV/0!</v>
      </c>
      <c r="F182" s="47"/>
      <c r="I182" s="15"/>
      <c r="J182" s="42">
        <f>(I182/21)</f>
        <v>0</v>
      </c>
      <c r="L182" s="48"/>
      <c r="O182" s="39"/>
    </row>
    <row r="183" spans="1:15" ht="14.25">
      <c r="A183" s="47"/>
      <c r="B183" s="15"/>
      <c r="C183" s="19"/>
      <c r="D183" s="20" t="e">
        <f t="shared" si="19"/>
        <v>#DIV/0!</v>
      </c>
      <c r="F183" s="48"/>
      <c r="G183" s="15"/>
      <c r="H183" s="15"/>
      <c r="I183" s="15"/>
      <c r="J183" s="42">
        <f>(I183/27)</f>
        <v>0</v>
      </c>
      <c r="L183" s="47"/>
      <c r="M183" s="15"/>
      <c r="N183" s="15"/>
      <c r="O183" s="12"/>
    </row>
    <row r="184" spans="1:15" ht="14.25">
      <c r="A184" s="48"/>
      <c r="B184" s="15"/>
      <c r="C184" s="15"/>
      <c r="D184" s="20" t="e">
        <f t="shared" si="19"/>
        <v>#DIV/0!</v>
      </c>
      <c r="F184" s="47"/>
      <c r="I184" s="15"/>
      <c r="J184" s="42">
        <f>(I184/24)</f>
        <v>0</v>
      </c>
      <c r="L184" s="47"/>
      <c r="O184" s="12"/>
    </row>
    <row r="185" spans="1:15" ht="14.25">
      <c r="A185" s="47"/>
      <c r="B185" s="15"/>
      <c r="C185" s="15"/>
      <c r="D185" s="20" t="e">
        <f t="shared" si="19"/>
        <v>#DIV/0!</v>
      </c>
      <c r="F185" s="48"/>
      <c r="I185" s="15"/>
      <c r="J185" s="42">
        <f>(I185/21)</f>
        <v>0</v>
      </c>
      <c r="L185" s="47"/>
      <c r="O185" s="12"/>
    </row>
    <row r="186" spans="1:15" ht="14.25">
      <c r="A186" s="48"/>
      <c r="B186" s="15"/>
      <c r="C186" s="15"/>
      <c r="D186" s="20" t="e">
        <f t="shared" si="19"/>
        <v>#DIV/0!</v>
      </c>
      <c r="F186" s="47"/>
      <c r="I186" s="15"/>
      <c r="J186" s="42">
        <f>(I186/27)</f>
        <v>0</v>
      </c>
      <c r="L186" s="48"/>
      <c r="O186" s="12"/>
    </row>
    <row r="187" spans="1:15" ht="14.25">
      <c r="A187" s="47"/>
      <c r="B187" s="15"/>
      <c r="C187" s="19"/>
      <c r="D187" s="20" t="e">
        <f t="shared" si="19"/>
        <v>#DIV/0!</v>
      </c>
      <c r="F187" s="47"/>
      <c r="I187" s="15"/>
      <c r="J187" s="42">
        <f>(I187/27)</f>
        <v>0</v>
      </c>
      <c r="L187" s="47"/>
      <c r="O187" s="12"/>
    </row>
    <row r="188" spans="1:15" ht="14.25">
      <c r="A188" s="47"/>
      <c r="B188" s="15"/>
      <c r="C188" s="19"/>
      <c r="D188" s="20" t="e">
        <f t="shared" si="19"/>
        <v>#DIV/0!</v>
      </c>
      <c r="F188" s="48"/>
      <c r="I188" s="15"/>
      <c r="J188" s="42">
        <f>(I188/21)</f>
        <v>0</v>
      </c>
      <c r="L188" s="49"/>
      <c r="O188" s="12"/>
    </row>
    <row r="189" spans="1:15" ht="14.25">
      <c r="A189" s="47"/>
      <c r="B189" s="15"/>
      <c r="C189" s="15"/>
      <c r="D189" s="20" t="e">
        <f t="shared" si="19"/>
        <v>#DIV/0!</v>
      </c>
      <c r="F189" s="47"/>
      <c r="I189" s="15"/>
      <c r="J189" s="42">
        <f>(I189/21)</f>
        <v>0</v>
      </c>
      <c r="L189" s="48"/>
      <c r="O189" s="39"/>
    </row>
    <row r="190" spans="1:15" ht="14.25">
      <c r="A190" s="48"/>
      <c r="B190" s="19"/>
      <c r="C190" s="19"/>
      <c r="D190" s="20" t="e">
        <f t="shared" si="19"/>
        <v>#DIV/0!</v>
      </c>
      <c r="F190" s="48"/>
      <c r="I190" s="19"/>
      <c r="J190" s="42">
        <f>(I190/27)</f>
        <v>0</v>
      </c>
      <c r="L190" s="47"/>
      <c r="O190" s="12"/>
    </row>
    <row r="191" spans="1:15" ht="14.25">
      <c r="A191" s="49"/>
      <c r="B191" s="15"/>
      <c r="C191" s="19"/>
      <c r="D191" s="20" t="e">
        <f t="shared" si="19"/>
        <v>#DIV/0!</v>
      </c>
      <c r="F191" s="47"/>
      <c r="I191" s="15"/>
      <c r="J191" s="42">
        <f>(I191/9)</f>
        <v>0</v>
      </c>
      <c r="L191" s="47"/>
      <c r="O191" s="12"/>
    </row>
    <row r="192" spans="1:15" ht="14.25">
      <c r="A192" s="47"/>
      <c r="B192" s="15"/>
      <c r="C192" s="15"/>
      <c r="D192" s="20" t="e">
        <f t="shared" si="19"/>
        <v>#DIV/0!</v>
      </c>
      <c r="F192" s="48"/>
      <c r="I192" s="15"/>
      <c r="J192" s="42">
        <f>(I192/12)</f>
        <v>0</v>
      </c>
      <c r="L192" s="47"/>
      <c r="O192" s="12"/>
    </row>
    <row r="193" spans="1:15" ht="14.25">
      <c r="A193" s="47"/>
      <c r="B193" s="15"/>
      <c r="C193" s="19"/>
      <c r="D193" s="20" t="e">
        <f t="shared" si="19"/>
        <v>#DIV/0!</v>
      </c>
      <c r="F193" s="49"/>
      <c r="I193" s="15"/>
      <c r="J193" s="42">
        <f>(I193/18)</f>
        <v>0</v>
      </c>
      <c r="L193" s="48"/>
      <c r="O193" s="12"/>
    </row>
    <row r="194" spans="1:15" ht="14.25">
      <c r="A194" s="47"/>
      <c r="B194" s="15"/>
      <c r="C194" s="15"/>
      <c r="D194" s="20" t="e">
        <f t="shared" si="19"/>
        <v>#DIV/0!</v>
      </c>
      <c r="F194" s="48"/>
      <c r="I194" s="15"/>
      <c r="J194" s="42">
        <f>(I194/24)</f>
        <v>0</v>
      </c>
      <c r="L194" s="48"/>
      <c r="O194" s="12"/>
    </row>
    <row r="195" spans="1:15" ht="14.25">
      <c r="A195" s="47"/>
      <c r="B195" s="15"/>
      <c r="C195" s="15"/>
      <c r="D195" s="20" t="e">
        <f t="shared" si="19"/>
        <v>#DIV/0!</v>
      </c>
      <c r="F195" s="47"/>
      <c r="I195" s="15"/>
      <c r="J195" s="42">
        <f>(I195/24)</f>
        <v>0</v>
      </c>
      <c r="L195" s="47"/>
      <c r="O195" s="12"/>
    </row>
    <row r="196" spans="1:15" ht="14.25">
      <c r="A196" s="48"/>
      <c r="B196" s="15"/>
      <c r="C196" s="15"/>
      <c r="D196" s="20" t="e">
        <f t="shared" si="19"/>
        <v>#DIV/0!</v>
      </c>
      <c r="F196" s="47"/>
      <c r="G196" s="15"/>
      <c r="H196" s="15"/>
      <c r="I196" s="15"/>
      <c r="J196" s="42">
        <f>(I196/24)</f>
        <v>0</v>
      </c>
      <c r="L196" s="48"/>
      <c r="O196" s="39"/>
    </row>
    <row r="197" spans="1:15" ht="14.25">
      <c r="A197" s="48"/>
      <c r="B197" s="15"/>
      <c r="C197" s="19"/>
      <c r="D197" s="20" t="e">
        <f t="shared" si="19"/>
        <v>#DIV/0!</v>
      </c>
      <c r="F197" s="47"/>
      <c r="I197" s="15"/>
      <c r="J197" s="42">
        <f>(I197/24)</f>
        <v>0</v>
      </c>
      <c r="L197" s="47"/>
      <c r="O197" s="12"/>
    </row>
    <row r="198" spans="1:15" ht="14.25">
      <c r="A198" s="47"/>
      <c r="B198" s="15"/>
      <c r="C198" s="15"/>
      <c r="D198" s="20" t="e">
        <f t="shared" si="19"/>
        <v>#DIV/0!</v>
      </c>
      <c r="F198" s="47"/>
      <c r="I198" s="15"/>
      <c r="J198" s="42">
        <f>(I198/27)</f>
        <v>0</v>
      </c>
      <c r="L198" s="47"/>
      <c r="O198" s="12"/>
    </row>
    <row r="199" spans="1:15" ht="14.25">
      <c r="A199" s="47"/>
      <c r="B199" s="15"/>
      <c r="C199" s="15"/>
      <c r="D199" s="20" t="e">
        <f t="shared" si="19"/>
        <v>#DIV/0!</v>
      </c>
      <c r="F199" s="47"/>
      <c r="I199" s="15"/>
      <c r="J199" s="42">
        <f>(I199/21)</f>
        <v>0</v>
      </c>
      <c r="L199" s="49"/>
      <c r="M199" s="15"/>
      <c r="N199" s="15"/>
      <c r="O199" s="12"/>
    </row>
    <row r="200" spans="1:15" ht="14.25">
      <c r="A200" s="49"/>
      <c r="B200" s="15"/>
      <c r="C200" s="15"/>
      <c r="D200" s="20" t="e">
        <f t="shared" si="19"/>
        <v>#DIV/0!</v>
      </c>
      <c r="F200" s="47"/>
      <c r="I200" s="15"/>
      <c r="J200" s="42">
        <f>(I200/24)</f>
        <v>0</v>
      </c>
      <c r="L200" s="47"/>
      <c r="O200" s="12"/>
    </row>
    <row r="201" spans="1:15" ht="14.25">
      <c r="A201" s="47"/>
      <c r="B201" s="15"/>
      <c r="C201" s="19"/>
      <c r="D201" s="20" t="e">
        <f t="shared" si="19"/>
        <v>#DIV/0!</v>
      </c>
      <c r="F201" s="47"/>
      <c r="I201" s="15"/>
      <c r="J201" s="42">
        <f>(I201/15)</f>
        <v>0</v>
      </c>
      <c r="L201" s="47"/>
      <c r="O201" s="12"/>
    </row>
    <row r="202" spans="1:15" ht="14.25">
      <c r="A202" s="47"/>
      <c r="B202" s="15"/>
      <c r="C202" s="19"/>
      <c r="D202" s="20" t="e">
        <f t="shared" si="19"/>
        <v>#DIV/0!</v>
      </c>
      <c r="F202" s="49"/>
      <c r="I202" s="15"/>
      <c r="J202" s="11">
        <f>(I202/19)</f>
        <v>0</v>
      </c>
      <c r="L202" s="47"/>
      <c r="O202" s="12"/>
    </row>
    <row r="203" spans="1:15" ht="14.25">
      <c r="A203" s="47"/>
      <c r="B203" s="15"/>
      <c r="C203" s="19"/>
      <c r="D203" s="20" t="e">
        <f t="shared" si="19"/>
        <v>#DIV/0!</v>
      </c>
      <c r="F203" s="47"/>
      <c r="I203" s="15"/>
      <c r="J203" s="42">
        <f>(I203/9)</f>
        <v>0</v>
      </c>
      <c r="L203" s="47"/>
      <c r="O203" s="12"/>
    </row>
    <row r="204" spans="1:15" ht="14.25">
      <c r="A204" s="47"/>
      <c r="B204" s="15"/>
      <c r="C204" s="19"/>
      <c r="D204" s="20" t="e">
        <f t="shared" si="19"/>
        <v>#DIV/0!</v>
      </c>
      <c r="F204" s="47"/>
      <c r="I204" s="15"/>
      <c r="J204" s="42">
        <f>(I204/24)</f>
        <v>0</v>
      </c>
      <c r="L204" s="47"/>
      <c r="O204" s="12"/>
    </row>
    <row r="205" spans="1:15" ht="14.25">
      <c r="A205" s="47"/>
      <c r="B205" s="15"/>
      <c r="C205" s="19"/>
      <c r="D205" s="20" t="e">
        <f t="shared" si="19"/>
        <v>#DIV/0!</v>
      </c>
      <c r="F205" s="47"/>
      <c r="I205" s="15"/>
      <c r="J205" s="42">
        <f>(I205/24)</f>
        <v>0</v>
      </c>
      <c r="K205" s="42"/>
      <c r="L205" s="47"/>
      <c r="O205" s="12"/>
    </row>
    <row r="206" spans="1:15" ht="14.25">
      <c r="A206" s="49"/>
      <c r="B206" s="15"/>
      <c r="C206" s="19"/>
      <c r="D206" s="20" t="e">
        <f t="shared" si="19"/>
        <v>#DIV/0!</v>
      </c>
      <c r="F206" s="48"/>
      <c r="I206" s="19"/>
      <c r="J206" s="42">
        <f>(I206/9)</f>
        <v>0</v>
      </c>
      <c r="L206" s="47"/>
      <c r="O206" s="12"/>
    </row>
    <row r="207" spans="1:15" ht="14.25">
      <c r="A207" s="47"/>
      <c r="B207" s="15"/>
      <c r="C207" s="15"/>
      <c r="D207" s="20" t="e">
        <f t="shared" si="19"/>
        <v>#DIV/0!</v>
      </c>
      <c r="F207" s="47"/>
      <c r="I207" s="15"/>
      <c r="J207" s="42">
        <f>(I207/21)</f>
        <v>0</v>
      </c>
      <c r="L207" s="49"/>
      <c r="O207" s="12"/>
    </row>
    <row r="208" spans="1:15" ht="14.25">
      <c r="A208" s="47"/>
      <c r="B208" s="15"/>
      <c r="C208" s="15"/>
      <c r="D208" s="20" t="e">
        <f t="shared" si="19"/>
        <v>#DIV/0!</v>
      </c>
      <c r="F208" s="49"/>
      <c r="I208" s="15"/>
      <c r="J208" s="42">
        <f>(I208/24)</f>
        <v>0</v>
      </c>
      <c r="L208" s="47"/>
      <c r="O208" s="12"/>
    </row>
    <row r="209" spans="1:15" ht="14.25">
      <c r="A209" s="48"/>
      <c r="B209" s="19"/>
      <c r="C209" s="19"/>
      <c r="D209" s="20" t="e">
        <f t="shared" si="19"/>
        <v>#DIV/0!</v>
      </c>
      <c r="F209" s="47"/>
      <c r="I209" s="15"/>
      <c r="J209" s="42">
        <f>(I209/21)</f>
        <v>0</v>
      </c>
      <c r="L209" s="47"/>
      <c r="O209" s="12"/>
    </row>
    <row r="210" spans="1:15" ht="14.25">
      <c r="A210" s="47"/>
      <c r="B210" s="15"/>
      <c r="C210" s="15"/>
      <c r="D210" s="20" t="e">
        <f t="shared" si="19"/>
        <v>#DIV/0!</v>
      </c>
      <c r="F210" s="47"/>
      <c r="I210" s="15"/>
      <c r="J210" s="42">
        <f>(I210/20)</f>
        <v>0</v>
      </c>
      <c r="L210" s="48"/>
      <c r="M210" s="15"/>
      <c r="N210" s="15"/>
      <c r="O210" s="12"/>
    </row>
    <row r="211" spans="1:15" ht="14.25">
      <c r="A211" s="48"/>
      <c r="B211" s="15"/>
      <c r="C211" s="15"/>
      <c r="D211" s="20" t="e">
        <f t="shared" si="19"/>
        <v>#DIV/0!</v>
      </c>
      <c r="F211" s="48"/>
      <c r="G211" s="15"/>
      <c r="H211" s="15"/>
      <c r="I211" s="15"/>
      <c r="J211" s="42">
        <f>(I211/15)</f>
        <v>0</v>
      </c>
      <c r="L211" s="48"/>
      <c r="O211" s="39"/>
    </row>
    <row r="212" spans="1:15" ht="14.25">
      <c r="A212" s="47"/>
      <c r="B212" s="15"/>
      <c r="C212" s="19"/>
      <c r="D212" s="20" t="e">
        <f t="shared" si="19"/>
        <v>#DIV/0!</v>
      </c>
      <c r="F212" s="47"/>
      <c r="I212" s="15"/>
      <c r="J212" s="42">
        <f>(I212/18)</f>
        <v>0</v>
      </c>
      <c r="L212" s="47"/>
      <c r="O212" s="12"/>
    </row>
    <row r="213" ht="14.25">
      <c r="A213" s="1"/>
    </row>
    <row r="250" spans="1:17" ht="14.25">
      <c r="A250" s="2"/>
      <c r="B250" s="38"/>
      <c r="C250" s="38"/>
      <c r="D250" s="38"/>
      <c r="E250" s="38"/>
      <c r="F250" s="20"/>
      <c r="G250" s="38"/>
      <c r="H250" s="38"/>
      <c r="I250" s="42"/>
      <c r="J250" s="38"/>
      <c r="K250" s="8"/>
      <c r="L250" s="42"/>
      <c r="M250" s="42"/>
      <c r="N250" s="42"/>
      <c r="O250" s="42"/>
      <c r="Q250" s="57"/>
    </row>
    <row r="251" spans="1:17" ht="14.25">
      <c r="A251" s="2"/>
      <c r="B251" s="38"/>
      <c r="C251" s="38"/>
      <c r="D251" s="38"/>
      <c r="E251" s="38"/>
      <c r="F251" s="20"/>
      <c r="G251" s="38"/>
      <c r="H251" s="38"/>
      <c r="I251" s="42"/>
      <c r="J251" s="38"/>
      <c r="K251" s="8"/>
      <c r="L251" s="42"/>
      <c r="M251" s="42"/>
      <c r="N251" s="42"/>
      <c r="O251" s="42"/>
      <c r="Q251" s="57"/>
    </row>
    <row r="252" spans="1:17" ht="14.25">
      <c r="A252" s="2"/>
      <c r="B252" s="38"/>
      <c r="C252" s="38"/>
      <c r="D252" s="38"/>
      <c r="E252" s="38"/>
      <c r="F252" s="20"/>
      <c r="G252" s="38"/>
      <c r="H252" s="38"/>
      <c r="I252" s="42"/>
      <c r="J252" s="38"/>
      <c r="K252" s="8"/>
      <c r="L252" s="42"/>
      <c r="M252" s="42"/>
      <c r="N252" s="42"/>
      <c r="O252" s="42"/>
      <c r="Q252" s="57"/>
    </row>
    <row r="253" spans="1:17" ht="14.25">
      <c r="A253" s="2"/>
      <c r="B253" s="38"/>
      <c r="C253" s="38"/>
      <c r="D253" s="38"/>
      <c r="E253" s="38"/>
      <c r="F253" s="20"/>
      <c r="G253" s="38"/>
      <c r="H253" s="38"/>
      <c r="I253" s="42"/>
      <c r="J253" s="38"/>
      <c r="K253" s="8"/>
      <c r="L253" s="42"/>
      <c r="M253" s="42"/>
      <c r="N253" s="42"/>
      <c r="O253" s="42"/>
      <c r="Q253" s="57"/>
    </row>
    <row r="254" spans="1:17" ht="14.25">
      <c r="A254" s="2"/>
      <c r="B254" s="38"/>
      <c r="C254" s="38"/>
      <c r="D254" s="38"/>
      <c r="E254" s="38"/>
      <c r="F254" s="20"/>
      <c r="G254" s="38"/>
      <c r="H254" s="38"/>
      <c r="I254" s="42"/>
      <c r="J254" s="38"/>
      <c r="K254" s="8"/>
      <c r="L254" s="42"/>
      <c r="M254" s="42"/>
      <c r="N254" s="42"/>
      <c r="O254" s="42"/>
      <c r="Q254" s="57"/>
    </row>
  </sheetData>
  <sheetProtection/>
  <printOptions gridLines="1"/>
  <pageMargins left="0.25" right="0.25" top="0.25" bottom="0.25" header="0.5" footer="0.5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Swiftships,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Dodson</dc:creator>
  <cp:keywords/>
  <dc:description/>
  <cp:lastModifiedBy>Tim Gilmore</cp:lastModifiedBy>
  <cp:lastPrinted>2022-08-09T13:16:47Z</cp:lastPrinted>
  <dcterms:created xsi:type="dcterms:W3CDTF">2001-03-11T20:45:06Z</dcterms:created>
  <dcterms:modified xsi:type="dcterms:W3CDTF">2022-10-07T21:49:31Z</dcterms:modified>
  <cp:category/>
  <cp:version/>
  <cp:contentType/>
  <cp:contentStatus/>
</cp:coreProperties>
</file>